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6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drawings/drawing7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685" firstSheet="2" activeTab="6"/>
  </bookViews>
  <sheets>
    <sheet name="c4-Stmt of Fin. Pos" sheetId="1" r:id="rId1"/>
    <sheet name="c4-Stmt of Actv. Act. vs Budget" sheetId="5" r:id="rId2"/>
    <sheet name="c4-Stmt of Act. by Class" sheetId="4" r:id="rId3"/>
    <sheet name="c4-Stmt of Fin Pos by Month" sheetId="2" r:id="rId4"/>
    <sheet name="c4-Stmt of Act. by Month" sheetId="3" r:id="rId5"/>
    <sheet name="c4-AP Aging" sheetId="7" r:id="rId6"/>
    <sheet name="c4-AR Aging" sheetId="6" r:id="rId7"/>
  </sheets>
  <definedNames>
    <definedName name="_xlnm.Print_Titles" localSheetId="5">'c4-AP Aging'!$A:$B,'c4-AP Aging'!$1:$1</definedName>
    <definedName name="_xlnm.Print_Titles" localSheetId="6">'c4-AR Aging'!$A:$B,'c4-AR Aging'!$1:$1</definedName>
    <definedName name="_xlnm.Print_Titles" localSheetId="2">'c4-Stmt of Act. by Class'!$A:$G,'c4-Stmt of Act. by Class'!#REF!</definedName>
    <definedName name="_xlnm.Print_Titles" localSheetId="4">'c4-Stmt of Act. by Month'!$A:$G,'c4-Stmt of Act. by Month'!$1:$1</definedName>
    <definedName name="_xlnm.Print_Titles" localSheetId="1">'c4-Stmt of Actv. Act. vs Budget'!$A:$G,'c4-Stmt of Actv. Act. vs Budget'!$1:$2</definedName>
    <definedName name="_xlnm.Print_Titles" localSheetId="3">'c4-Stmt of Fin Pos by Month'!$A:$G,'c4-Stmt of Fin Pos by Month'!$1:$1</definedName>
    <definedName name="_xlnm.Print_Titles" localSheetId="0">'c4-Stmt of Fin. Pos'!$A:$G,'c4-Stmt of Fin. Pos'!$1:$1</definedName>
    <definedName name="QB_COLUMN_192300" localSheetId="2" hidden="1">'c4-Stmt of Act. by Class'!#REF!</definedName>
    <definedName name="QB_COLUMN_192301" localSheetId="2" hidden="1">'c4-Stmt of Act. by Class'!#REF!</definedName>
    <definedName name="QB_COLUMN_193200" localSheetId="2" hidden="1">'c4-Stmt of Act. by Class'!#REF!</definedName>
    <definedName name="QB_COLUMN_193201" localSheetId="2" hidden="1">'c4-Stmt of Act. by Class'!#REF!</definedName>
    <definedName name="QB_COLUMN_212200" localSheetId="2" hidden="1">'c4-Stmt of Act. by Class'!#REF!</definedName>
    <definedName name="QB_COLUMN_212201" localSheetId="2" hidden="1">'c4-Stmt of Act. by Class'!#REF!</definedName>
    <definedName name="QB_COLUMN_213101" localSheetId="2" hidden="1">'c4-Stmt of Act. by Class'!#REF!</definedName>
    <definedName name="QB_COLUMN_222200" localSheetId="2" hidden="1">'c4-Stmt of Act. by Class'!#REF!</definedName>
    <definedName name="QB_COLUMN_222201" localSheetId="2" hidden="1">'c4-Stmt of Act. by Class'!#REF!</definedName>
    <definedName name="QB_COLUMN_22300" localSheetId="2" hidden="1">'c4-Stmt of Act. by Class'!#REF!</definedName>
    <definedName name="QB_COLUMN_22301" localSheetId="2" hidden="1">'c4-Stmt of Act. by Class'!#REF!</definedName>
    <definedName name="QB_COLUMN_23200" localSheetId="2" hidden="1">'c4-Stmt of Act. by Class'!#REF!</definedName>
    <definedName name="QB_COLUMN_23201" localSheetId="2" hidden="1">'c4-Stmt of Act. by Class'!#REF!</definedName>
    <definedName name="QB_COLUMN_242300" localSheetId="2" hidden="1">'c4-Stmt of Act. by Class'!#REF!</definedName>
    <definedName name="QB_COLUMN_242301" localSheetId="2" hidden="1">'c4-Stmt of Act. by Class'!#REF!</definedName>
    <definedName name="QB_COLUMN_29" localSheetId="0" hidden="1">'c4-Stmt of Fin. Pos'!$H$1</definedName>
    <definedName name="QB_COLUMN_2920" localSheetId="3" hidden="1">'c4-Stmt of Fin Pos by Month'!$H$1</definedName>
    <definedName name="QB_COLUMN_2921" localSheetId="4" hidden="1">'c4-Stmt of Act. by Month'!$H$1</definedName>
    <definedName name="QB_COLUMN_2921" localSheetId="3" hidden="1">'c4-Stmt of Fin Pos by Month'!$J$1</definedName>
    <definedName name="QB_COLUMN_29210" localSheetId="4" hidden="1">'c4-Stmt of Act. by Month'!$Z$1</definedName>
    <definedName name="QB_COLUMN_29210" localSheetId="3" hidden="1">'c4-Stmt of Fin Pos by Month'!$AB$1</definedName>
    <definedName name="QB_COLUMN_29211" localSheetId="4" hidden="1">'c4-Stmt of Act. by Month'!$AB$1</definedName>
    <definedName name="QB_COLUMN_29211" localSheetId="3" hidden="1">'c4-Stmt of Fin Pos by Month'!$AD$1</definedName>
    <definedName name="QB_COLUMN_29212" localSheetId="4" hidden="1">'c4-Stmt of Act. by Month'!$AD$1</definedName>
    <definedName name="QB_COLUMN_2922" localSheetId="4" hidden="1">'c4-Stmt of Act. by Month'!$J$1</definedName>
    <definedName name="QB_COLUMN_2922" localSheetId="3" hidden="1">'c4-Stmt of Fin Pos by Month'!$L$1</definedName>
    <definedName name="QB_COLUMN_2923" localSheetId="4" hidden="1">'c4-Stmt of Act. by Month'!$L$1</definedName>
    <definedName name="QB_COLUMN_2923" localSheetId="3" hidden="1">'c4-Stmt of Fin Pos by Month'!$N$1</definedName>
    <definedName name="QB_COLUMN_2924" localSheetId="4" hidden="1">'c4-Stmt of Act. by Month'!$N$1</definedName>
    <definedName name="QB_COLUMN_2924" localSheetId="3" hidden="1">'c4-Stmt of Fin Pos by Month'!$P$1</definedName>
    <definedName name="QB_COLUMN_2925" localSheetId="4" hidden="1">'c4-Stmt of Act. by Month'!$P$1</definedName>
    <definedName name="QB_COLUMN_2925" localSheetId="3" hidden="1">'c4-Stmt of Fin Pos by Month'!$R$1</definedName>
    <definedName name="QB_COLUMN_2926" localSheetId="4" hidden="1">'c4-Stmt of Act. by Month'!$R$1</definedName>
    <definedName name="QB_COLUMN_2926" localSheetId="3" hidden="1">'c4-Stmt of Fin Pos by Month'!$T$1</definedName>
    <definedName name="QB_COLUMN_2927" localSheetId="4" hidden="1">'c4-Stmt of Act. by Month'!$T$1</definedName>
    <definedName name="QB_COLUMN_2927" localSheetId="3" hidden="1">'c4-Stmt of Fin Pos by Month'!$V$1</definedName>
    <definedName name="QB_COLUMN_2928" localSheetId="4" hidden="1">'c4-Stmt of Act. by Month'!$V$1</definedName>
    <definedName name="QB_COLUMN_2928" localSheetId="3" hidden="1">'c4-Stmt of Fin Pos by Month'!$X$1</definedName>
    <definedName name="QB_COLUMN_2929" localSheetId="4" hidden="1">'c4-Stmt of Act. by Month'!$X$1</definedName>
    <definedName name="QB_COLUMN_2929" localSheetId="3" hidden="1">'c4-Stmt of Fin Pos by Month'!$Z$1</definedName>
    <definedName name="QB_COLUMN_2930" localSheetId="4" hidden="1">'c4-Stmt of Act. by Month'!$AF$1</definedName>
    <definedName name="QB_COLUMN_312200" localSheetId="2" hidden="1">'c4-Stmt of Act. by Class'!#REF!</definedName>
    <definedName name="QB_COLUMN_312201" localSheetId="2" hidden="1">'c4-Stmt of Act. by Class'!#REF!</definedName>
    <definedName name="QB_COLUMN_32101" localSheetId="2" hidden="1">'c4-Stmt of Act. by Class'!#REF!</definedName>
    <definedName name="QB_COLUMN_423011" localSheetId="2" hidden="1">'c4-Stmt of Act. by Class'!#REF!</definedName>
    <definedName name="QB_COLUMN_452111" localSheetId="2" hidden="1">'c4-Stmt of Act. by Class'!#REF!</definedName>
    <definedName name="QB_COLUMN_452300" localSheetId="2" hidden="1">'c4-Stmt of Act. by Class'!#REF!</definedName>
    <definedName name="QB_COLUMN_452301" localSheetId="2" hidden="1">'c4-Stmt of Act. by Class'!#REF!</definedName>
    <definedName name="QB_COLUMN_453200" localSheetId="2" hidden="1">'c4-Stmt of Act. by Class'!#REF!</definedName>
    <definedName name="QB_COLUMN_453201" localSheetId="2" hidden="1">'c4-Stmt of Act. by Class'!#REF!</definedName>
    <definedName name="QB_COLUMN_532200" localSheetId="2" hidden="1">'c4-Stmt of Act. by Class'!#REF!</definedName>
    <definedName name="QB_COLUMN_532201" localSheetId="2" hidden="1">'c4-Stmt of Act. by Class'!#REF!</definedName>
    <definedName name="QB_COLUMN_542200" localSheetId="2" hidden="1">'c4-Stmt of Act. by Class'!#REF!</definedName>
    <definedName name="QB_COLUMN_542201" localSheetId="2" hidden="1">'c4-Stmt of Act. by Class'!#REF!</definedName>
    <definedName name="QB_COLUMN_552200" localSheetId="2" hidden="1">'c4-Stmt of Act. by Class'!#REF!</definedName>
    <definedName name="QB_COLUMN_552201" localSheetId="2" hidden="1">'c4-Stmt of Act. by Class'!#REF!</definedName>
    <definedName name="QB_COLUMN_563101" localSheetId="2" hidden="1">'c4-Stmt of Act. by Class'!#REF!</definedName>
    <definedName name="QB_COLUMN_573101" localSheetId="2" hidden="1">'c4-Stmt of Act. by Class'!#REF!</definedName>
    <definedName name="QB_COLUMN_59200" localSheetId="1" hidden="1">'c4-Stmt of Actv. Act. vs Budget'!$H$2</definedName>
    <definedName name="QB_COLUMN_592019" localSheetId="2" hidden="1">'c4-Stmt of Act. by Class'!#REF!</definedName>
    <definedName name="QB_COLUMN_59202" localSheetId="2" hidden="1">'c4-Stmt of Act. by Class'!#REF!</definedName>
    <definedName name="QB_COLUMN_592021" localSheetId="2" hidden="1">'c4-Stmt of Act. by Class'!#REF!</definedName>
    <definedName name="QB_COLUMN_592022" localSheetId="2" hidden="1">'c4-Stmt of Act. by Class'!#REF!</definedName>
    <definedName name="QB_COLUMN_592024" localSheetId="2" hidden="1">'c4-Stmt of Act. by Class'!#REF!</definedName>
    <definedName name="QB_COLUMN_59203" localSheetId="2" hidden="1">'c4-Stmt of Act. by Class'!#REF!</definedName>
    <definedName name="QB_COLUMN_592031" localSheetId="2" hidden="1">'c4-Stmt of Act. by Class'!#REF!</definedName>
    <definedName name="QB_COLUMN_592045" localSheetId="2" hidden="1">'c4-Stmt of Act. by Class'!#REF!</definedName>
    <definedName name="QB_COLUMN_592053" localSheetId="2" hidden="1">'c4-Stmt of Act. by Class'!#REF!</definedName>
    <definedName name="QB_COLUMN_592054" localSheetId="2" hidden="1">'c4-Stmt of Act. by Class'!#REF!</definedName>
    <definedName name="QB_COLUMN_592055" localSheetId="2" hidden="1">'c4-Stmt of Act. by Class'!#REF!</definedName>
    <definedName name="QB_COLUMN_592061" localSheetId="2" hidden="1">'c4-Stmt of Act. by Class'!#REF!</definedName>
    <definedName name="QB_COLUMN_592064" localSheetId="2" hidden="1">'c4-Stmt of Act. by Class'!#REF!</definedName>
    <definedName name="QB_COLUMN_592065" localSheetId="2" hidden="1">'c4-Stmt of Act. by Class'!#REF!</definedName>
    <definedName name="QB_COLUMN_592067" localSheetId="2" hidden="1">'c4-Stmt of Act. by Class'!#REF!</definedName>
    <definedName name="QB_COLUMN_592069" localSheetId="2" hidden="1">'c4-Stmt of Act. by Class'!#REF!</definedName>
    <definedName name="QB_COLUMN_592071" localSheetId="2" hidden="1">'c4-Stmt of Act. by Class'!#REF!</definedName>
    <definedName name="QB_COLUMN_592072" localSheetId="2" hidden="1">'c4-Stmt of Act. by Class'!#REF!</definedName>
    <definedName name="QB_COLUMN_59300" localSheetId="2" hidden="1">'c4-Stmt of Act. by Class'!#REF!</definedName>
    <definedName name="QB_COLUMN_593019" localSheetId="2" hidden="1">'c4-Stmt of Act. by Class'!#REF!</definedName>
    <definedName name="QB_COLUMN_59302" localSheetId="2" hidden="1">'c4-Stmt of Act. by Class'!#REF!</definedName>
    <definedName name="QB_COLUMN_593021" localSheetId="2" hidden="1">'c4-Stmt of Act. by Class'!#REF!</definedName>
    <definedName name="QB_COLUMN_593045" localSheetId="2" hidden="1">'c4-Stmt of Act. by Class'!#REF!</definedName>
    <definedName name="QB_COLUMN_593056" localSheetId="2" hidden="1">'c4-Stmt of Act. by Class'!#REF!</definedName>
    <definedName name="QB_COLUMN_593057" localSheetId="2" hidden="1">'c4-Stmt of Act. by Class'!#REF!</definedName>
    <definedName name="QB_COLUMN_612200" localSheetId="2" hidden="1">'c4-Stmt of Act. by Class'!#REF!</definedName>
    <definedName name="QB_COLUMN_612201" localSheetId="2" hidden="1">'c4-Stmt of Act. by Class'!#REF!</definedName>
    <definedName name="QB_COLUMN_63620" localSheetId="1" hidden="1">'c4-Stmt of Actv. Act. vs Budget'!$L$2</definedName>
    <definedName name="QB_COLUMN_642300" localSheetId="2" hidden="1">'c4-Stmt of Act. by Class'!#REF!</definedName>
    <definedName name="QB_COLUMN_642301" localSheetId="2" hidden="1">'c4-Stmt of Act. by Class'!#REF!</definedName>
    <definedName name="QB_COLUMN_64430" localSheetId="1" hidden="1">'c4-Stmt of Actv. Act. vs Budget'!$N$2</definedName>
    <definedName name="QB_COLUMN_652300" localSheetId="2" hidden="1">'c4-Stmt of Act. by Class'!#REF!</definedName>
    <definedName name="QB_COLUMN_652301" localSheetId="2" hidden="1">'c4-Stmt of Act. by Class'!#REF!</definedName>
    <definedName name="QB_COLUMN_672300" localSheetId="2" hidden="1">'c4-Stmt of Act. by Class'!#REF!</definedName>
    <definedName name="QB_COLUMN_672301" localSheetId="2" hidden="1">'c4-Stmt of Act. by Class'!#REF!</definedName>
    <definedName name="QB_COLUMN_692300" localSheetId="2" hidden="1">'c4-Stmt of Act. by Class'!#REF!</definedName>
    <definedName name="QB_COLUMN_692301" localSheetId="2" hidden="1">'c4-Stmt of Act. by Class'!#REF!</definedName>
    <definedName name="QB_COLUMN_712300" localSheetId="2" hidden="1">'c4-Stmt of Act. by Class'!#REF!</definedName>
    <definedName name="QB_COLUMN_712301" localSheetId="2" hidden="1">'c4-Stmt of Act. by Class'!#REF!</definedName>
    <definedName name="QB_COLUMN_76210" localSheetId="1" hidden="1">'c4-Stmt of Actv. Act. vs Budget'!$J$2</definedName>
    <definedName name="QB_COLUMN_762119" localSheetId="2" hidden="1">'c4-Stmt of Act. by Class'!#REF!</definedName>
    <definedName name="QB_COLUMN_76212" localSheetId="2" hidden="1">'c4-Stmt of Act. by Class'!#REF!</definedName>
    <definedName name="QB_COLUMN_762121" localSheetId="2" hidden="1">'c4-Stmt of Act. by Class'!#REF!</definedName>
    <definedName name="QB_COLUMN_762122" localSheetId="2" hidden="1">'c4-Stmt of Act. by Class'!#REF!</definedName>
    <definedName name="QB_COLUMN_762124" localSheetId="2" hidden="1">'c4-Stmt of Act. by Class'!#REF!</definedName>
    <definedName name="QB_COLUMN_76213" localSheetId="2" hidden="1">'c4-Stmt of Act. by Class'!#REF!</definedName>
    <definedName name="QB_COLUMN_762131" localSheetId="2" hidden="1">'c4-Stmt of Act. by Class'!#REF!</definedName>
    <definedName name="QB_COLUMN_762145" localSheetId="2" hidden="1">'c4-Stmt of Act. by Class'!#REF!</definedName>
    <definedName name="QB_COLUMN_762153" localSheetId="2" hidden="1">'c4-Stmt of Act. by Class'!#REF!</definedName>
    <definedName name="QB_COLUMN_762154" localSheetId="2" hidden="1">'c4-Stmt of Act. by Class'!#REF!</definedName>
    <definedName name="QB_COLUMN_762155" localSheetId="2" hidden="1">'c4-Stmt of Act. by Class'!#REF!</definedName>
    <definedName name="QB_COLUMN_762161" localSheetId="2" hidden="1">'c4-Stmt of Act. by Class'!#REF!</definedName>
    <definedName name="QB_COLUMN_762164" localSheetId="2" hidden="1">'c4-Stmt of Act. by Class'!#REF!</definedName>
    <definedName name="QB_COLUMN_762165" localSheetId="2" hidden="1">'c4-Stmt of Act. by Class'!#REF!</definedName>
    <definedName name="QB_COLUMN_762167" localSheetId="2" hidden="1">'c4-Stmt of Act. by Class'!#REF!</definedName>
    <definedName name="QB_COLUMN_762169" localSheetId="2" hidden="1">'c4-Stmt of Act. by Class'!#REF!</definedName>
    <definedName name="QB_COLUMN_762171" localSheetId="2" hidden="1">'c4-Stmt of Act. by Class'!#REF!</definedName>
    <definedName name="QB_COLUMN_762172" localSheetId="2" hidden="1">'c4-Stmt of Act. by Class'!#REF!</definedName>
    <definedName name="QB_COLUMN_76310" localSheetId="2" hidden="1">'c4-Stmt of Act. by Class'!#REF!</definedName>
    <definedName name="QB_COLUMN_763119" localSheetId="2" hidden="1">'c4-Stmt of Act. by Class'!#REF!</definedName>
    <definedName name="QB_COLUMN_76312" localSheetId="2" hidden="1">'c4-Stmt of Act. by Class'!#REF!</definedName>
    <definedName name="QB_COLUMN_763121" localSheetId="2" hidden="1">'c4-Stmt of Act. by Class'!#REF!</definedName>
    <definedName name="QB_COLUMN_763145" localSheetId="2" hidden="1">'c4-Stmt of Act. by Class'!#REF!</definedName>
    <definedName name="QB_COLUMN_763156" localSheetId="2" hidden="1">'c4-Stmt of Act. by Class'!#REF!</definedName>
    <definedName name="QB_COLUMN_763157" localSheetId="2" hidden="1">'c4-Stmt of Act. by Class'!#REF!</definedName>
    <definedName name="QB_COLUMN_7721" localSheetId="5" hidden="1">'c4-AP Aging'!$C$1</definedName>
    <definedName name="QB_COLUMN_7721" localSheetId="6" hidden="1">'c4-AR Aging'!$C$1</definedName>
    <definedName name="QB_COLUMN_7722" localSheetId="5" hidden="1">'c4-AP Aging'!$E$1</definedName>
    <definedName name="QB_COLUMN_7722" localSheetId="6" hidden="1">'c4-AR Aging'!$E$1</definedName>
    <definedName name="QB_COLUMN_7723" localSheetId="5" hidden="1">'c4-AP Aging'!$G$1</definedName>
    <definedName name="QB_COLUMN_7723" localSheetId="6" hidden="1">'c4-AR Aging'!$G$1</definedName>
    <definedName name="QB_COLUMN_7724" localSheetId="5" hidden="1">'c4-AP Aging'!$I$1</definedName>
    <definedName name="QB_COLUMN_7724" localSheetId="6" hidden="1">'c4-AR Aging'!$I$1</definedName>
    <definedName name="QB_COLUMN_7725" localSheetId="5" hidden="1">'c4-AP Aging'!$K$1</definedName>
    <definedName name="QB_COLUMN_7725" localSheetId="6" hidden="1">'c4-AR Aging'!$K$1</definedName>
    <definedName name="QB_COLUMN_8030" localSheetId="5" hidden="1">'c4-AP Aging'!$M$1</definedName>
    <definedName name="QB_COLUMN_8030" localSheetId="6" hidden="1">'c4-AR Aging'!$M$1</definedName>
    <definedName name="QB_DATA_0" localSheetId="5" hidden="1">'c4-AP Aging'!$2:$2,'c4-AP Aging'!$3:$3,'c4-AP Aging'!$4:$4,'c4-AP Aging'!$5:$5,'c4-AP Aging'!$6:$6,'c4-AP Aging'!$7:$7,'c4-AP Aging'!$8:$8,'c4-AP Aging'!$9:$9,'c4-AP Aging'!#REF!,'c4-AP Aging'!#REF!,'c4-AP Aging'!#REF!,'c4-AP Aging'!#REF!,'c4-AP Aging'!#REF!,'c4-AP Aging'!#REF!,'c4-AP Aging'!#REF!,'c4-AP Aging'!#REF!</definedName>
    <definedName name="QB_DATA_0" localSheetId="6" hidden="1">'c4-AR Aging'!#REF!,'c4-AR Aging'!#REF!,'c4-AR Aging'!$2:$2,'c4-AR Aging'!$3:$3,'c4-AR Aging'!$4:$4,'c4-AR Aging'!$5:$5,'c4-AR Aging'!$6:$6,'c4-AR Aging'!$7:$7,'c4-AR Aging'!$8:$8,'c4-AR Aging'!$9:$9,'c4-AR Aging'!$10:$10,'c4-AR Aging'!$11:$11,'c4-AR Aging'!$12:$12,'c4-AR Aging'!$13:$13,'c4-AR Aging'!$14:$14,'c4-AR Aging'!$15:$15</definedName>
    <definedName name="QB_DATA_0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DATA_0" localSheetId="4" hidden="1">'c4-Stmt of Act. by Month'!$5:$5,'c4-Stmt of Act. by Month'!$6:$6,'c4-Stmt of Act. by Month'!$7:$7,'c4-Stmt of Act. by Month'!$8:$8,'c4-Stmt of Act. by Month'!$11:$11,'c4-Stmt of Act. by Month'!$12:$12,'c4-Stmt of Act. by Month'!$13:$13,'c4-Stmt of Act. by Month'!$14:$14,'c4-Stmt of Act. by Month'!$15:$15,'c4-Stmt of Act. by Month'!$16:$16,'c4-Stmt of Act. by Month'!$19:$19,'c4-Stmt of Act. by Month'!$20:$20,'c4-Stmt of Act. by Month'!$21:$21,'c4-Stmt of Act. by Month'!$22:$22,'c4-Stmt of Act. by Month'!$23:$23,'c4-Stmt of Act. by Month'!$24:$24</definedName>
    <definedName name="QB_DATA_0" localSheetId="1" hidden="1">'c4-Stmt of Actv. Act. vs Budget'!$6:$6,'c4-Stmt of Actv. Act. vs Budget'!$7:$7,'c4-Stmt of Actv. Act. vs Budget'!$8:$8,'c4-Stmt of Actv. Act. vs Budget'!$11:$11,'c4-Stmt of Actv. Act. vs Budget'!$12:$12,'c4-Stmt of Actv. Act. vs Budget'!$13:$13,'c4-Stmt of Actv. Act. vs Budget'!$14:$14,'c4-Stmt of Actv. Act. vs Budget'!$15:$15,'c4-Stmt of Actv. Act. vs Budget'!$18:$18,'c4-Stmt of Actv. Act. vs Budget'!$19:$19,'c4-Stmt of Actv. Act. vs Budget'!$20:$20,'c4-Stmt of Actv. Act. vs Budget'!$21:$21,'c4-Stmt of Actv. Act. vs Budget'!$23:$23,'c4-Stmt of Actv. Act. vs Budget'!$24:$24,'c4-Stmt of Actv. Act. vs Budget'!$25:$25,'c4-Stmt of Actv. Act. vs Budget'!$28:$28</definedName>
    <definedName name="QB_DATA_0" localSheetId="3" hidden="1">'c4-Stmt of Fin Pos by Month'!$6:$6,'c4-Stmt of Fin Pos by Month'!$7:$7,'c4-Stmt of Fin Pos by Month'!$9:$9,'c4-Stmt of Fin Pos by Month'!$10:$10,'c4-Stmt of Fin Pos by Month'!$11:$11,'c4-Stmt of Fin Pos by Month'!$16:$16,'c4-Stmt of Fin Pos by Month'!$19:$19,'c4-Stmt of Fin Pos by Month'!$20:$20,'c4-Stmt of Fin Pos by Month'!$21:$21,'c4-Stmt of Fin Pos by Month'!$23:$23,'c4-Stmt of Fin Pos by Month'!$24:$24,'c4-Stmt of Fin Pos by Month'!$26:$26,'c4-Stmt of Fin Pos by Month'!$27:$27,'c4-Stmt of Fin Pos by Month'!$31:$31,'c4-Stmt of Fin Pos by Month'!$32:$32,'c4-Stmt of Fin Pos by Month'!$33:$33</definedName>
    <definedName name="QB_DATA_0" localSheetId="0" hidden="1">'c4-Stmt of Fin. Pos'!$6:$6,'c4-Stmt of Fin. Pos'!$7:$7,'c4-Stmt of Fin. Pos'!$9:$9,'c4-Stmt of Fin. Pos'!$10:$10,'c4-Stmt of Fin. Pos'!$15:$15,'c4-Stmt of Fin. Pos'!$18:$18,'c4-Stmt of Fin. Pos'!$20:$20,'c4-Stmt of Fin. Pos'!$21:$21,'c4-Stmt of Fin. Pos'!$23:$23,'c4-Stmt of Fin. Pos'!$24:$24,'c4-Stmt of Fin. Pos'!$28:$28,'c4-Stmt of Fin. Pos'!$29:$29,'c4-Stmt of Fin. Pos'!$32:$32,'c4-Stmt of Fin. Pos'!$39:$39,'c4-Stmt of Fin. Pos'!$44:$44,'c4-Stmt of Fin. Pos'!$45:$45</definedName>
    <definedName name="QB_DATA_1" localSheetId="6" hidden="1">'c4-AR Aging'!$16:$16,'c4-AR Aging'!$17:$17,'c4-AR Aging'!$18:$18,'c4-AR Aging'!$19:$19,'c4-AR Aging'!$20:$20,'c4-AR Aging'!$21:$21,'c4-AR Aging'!$22:$22,'c4-AR Aging'!$23:$23,'c4-AR Aging'!$24:$24,'c4-AR Aging'!$25:$25,'c4-AR Aging'!$26:$26,'c4-AR Aging'!$27:$27,'c4-AR Aging'!$28:$28,'c4-AR Aging'!$29:$29,'c4-AR Aging'!$30:$30,'c4-AR Aging'!$31:$31</definedName>
    <definedName name="QB_DATA_1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DATA_1" localSheetId="4" hidden="1">'c4-Stmt of Act. by Month'!$26:$26,'c4-Stmt of Act. by Month'!$27:$27,'c4-Stmt of Act. by Month'!$28:$28,'c4-Stmt of Act. by Month'!$31:$31,'c4-Stmt of Act. by Month'!$32:$32,'c4-Stmt of Act. by Month'!$33:$33,'c4-Stmt of Act. by Month'!$35:$35,'c4-Stmt of Act. by Month'!$38:$38,'c4-Stmt of Act. by Month'!$39:$39,'c4-Stmt of Act. by Month'!$40:$40,'c4-Stmt of Act. by Month'!$41:$41,'c4-Stmt of Act. by Month'!$42:$42,'c4-Stmt of Act. by Month'!$43:$43,'c4-Stmt of Act. by Month'!$44:$44,'c4-Stmt of Act. by Month'!$45:$45,'c4-Stmt of Act. by Month'!$46:$46</definedName>
    <definedName name="QB_DATA_1" localSheetId="1" hidden="1">'c4-Stmt of Actv. Act. vs Budget'!$29:$29,'c4-Stmt of Actv. Act. vs Budget'!$31:$31,'c4-Stmt of Actv. Act. vs Budget'!$34:$34,'c4-Stmt of Actv. Act. vs Budget'!$35:$35,'c4-Stmt of Actv. Act. vs Budget'!$36:$36,'c4-Stmt of Actv. Act. vs Budget'!$37:$37,'c4-Stmt of Actv. Act. vs Budget'!$38:$38,'c4-Stmt of Actv. Act. vs Budget'!$39:$39,'c4-Stmt of Actv. Act. vs Budget'!$40:$40,'c4-Stmt of Actv. Act. vs Budget'!$41:$41,'c4-Stmt of Actv. Act. vs Budget'!$42:$42,'c4-Stmt of Actv. Act. vs Budget'!$43:$43,'c4-Stmt of Actv. Act. vs Budget'!$44:$44,'c4-Stmt of Actv. Act. vs Budget'!$45:$45,'c4-Stmt of Actv. Act. vs Budget'!$46:$46,'c4-Stmt of Actv. Act. vs Budget'!$47:$47</definedName>
    <definedName name="QB_DATA_1" localSheetId="3" hidden="1">'c4-Stmt of Fin Pos by Month'!$36:$36,'c4-Stmt of Fin Pos by Month'!$43:$43,'c4-Stmt of Fin Pos by Month'!$48:$48,'c4-Stmt of Fin Pos by Month'!$49:$49,'c4-Stmt of Fin Pos by Month'!$50:$50,'c4-Stmt of Fin Pos by Month'!$51:$51,'c4-Stmt of Fin Pos by Month'!$57:$57,'c4-Stmt of Fin Pos by Month'!$58:$58,'c4-Stmt of Fin Pos by Month'!$59:$59,'c4-Stmt of Fin Pos by Month'!$62:$62,'c4-Stmt of Fin Pos by Month'!$63:$63,'c4-Stmt of Fin Pos by Month'!$65:$65,'c4-Stmt of Fin Pos by Month'!$66:$66,'c4-Stmt of Fin Pos by Month'!$67:$67,'c4-Stmt of Fin Pos by Month'!$68:$68,'c4-Stmt of Fin Pos by Month'!$72:$72</definedName>
    <definedName name="QB_DATA_1" localSheetId="0" hidden="1">'c4-Stmt of Fin. Pos'!$51:$51,'c4-Stmt of Fin. Pos'!$52:$52,'c4-Stmt of Fin. Pos'!$53:$53,'c4-Stmt of Fin. Pos'!$55:$55,'c4-Stmt of Fin. Pos'!$56:$56,'c4-Stmt of Fin. Pos'!$57:$57,'c4-Stmt of Fin. Pos'!$58:$58,'c4-Stmt of Fin. Pos'!$62:$62,'c4-Stmt of Fin. Pos'!$66:$66,'c4-Stmt of Fin. Pos'!$68:$68,'c4-Stmt of Fin. Pos'!$69:$69,'c4-Stmt of Fin. Pos'!$70:$70,'c4-Stmt of Fin. Pos'!$72:$72</definedName>
    <definedName name="QB_DATA_2" localSheetId="6" hidden="1">'c4-AR Aging'!$32:$32,'c4-AR Aging'!$33:$33,'c4-AR Aging'!$34:$34,'c4-AR Aging'!$35:$35,'c4-AR Aging'!$36:$36,'c4-AR Aging'!$37:$37,'c4-AR Aging'!$38:$38,'c4-AR Aging'!$39:$39,'c4-AR Aging'!$40:$40,'c4-AR Aging'!$41:$41,'c4-AR Aging'!$42:$42,'c4-AR Aging'!#REF!,'c4-AR Aging'!$43:$43,'c4-AR Aging'!$44:$44,'c4-AR Aging'!$45:$45,'c4-AR Aging'!$46:$46</definedName>
    <definedName name="QB_DATA_2" localSheetId="2" hidden="1">'c4-Stmt of Act. by Class'!#REF!,'c4-Stmt of Act. by Class'!#REF!</definedName>
    <definedName name="QB_DATA_2" localSheetId="4" hidden="1">'c4-Stmt of Act. by Month'!$47:$47,'c4-Stmt of Act. by Month'!$48:$48,'c4-Stmt of Act. by Month'!$49:$49,'c4-Stmt of Act. by Month'!$50:$50,'c4-Stmt of Act. by Month'!$51:$51,'c4-Stmt of Act. by Month'!$52:$52,'c4-Stmt of Act. by Month'!$53:$53,'c4-Stmt of Act. by Month'!$54:$54,'c4-Stmt of Act. by Month'!$57:$57</definedName>
    <definedName name="QB_DATA_2" localSheetId="1" hidden="1">'c4-Stmt of Actv. Act. vs Budget'!$48:$48,'c4-Stmt of Actv. Act. vs Budget'!$49:$49</definedName>
    <definedName name="QB_DATA_2" localSheetId="3" hidden="1">'c4-Stmt of Fin Pos by Month'!$76:$76,'c4-Stmt of Fin Pos by Month'!$78:$78,'c4-Stmt of Fin Pos by Month'!$79:$79,'c4-Stmt of Fin Pos by Month'!$80:$80,'c4-Stmt of Fin Pos by Month'!$81:$81,'c4-Stmt of Fin Pos by Month'!$84:$84,'c4-Stmt of Fin Pos by Month'!$86:$86</definedName>
    <definedName name="QB_DATA_3" localSheetId="6" hidden="1">'c4-AR Aging'!$47:$47,'c4-AR Aging'!$48:$48,'c4-AR Aging'!$49:$49,'c4-AR Aging'!$50:$50,'c4-AR Aging'!$51:$51,'c4-AR Aging'!$52:$52,'c4-AR Aging'!$53:$53,'c4-AR Aging'!$54:$54,'c4-AR Aging'!$55:$55,'c4-AR Aging'!$56:$56,'c4-AR Aging'!$57:$57,'c4-AR Aging'!$58:$58,'c4-AR Aging'!$59:$59,'c4-AR Aging'!$60:$60,'c4-AR Aging'!$61:$61,'c4-AR Aging'!$62:$62</definedName>
    <definedName name="QB_DATA_4" localSheetId="6" hidden="1">'c4-AR Aging'!$63:$63,'c4-AR Aging'!$64:$64,'c4-AR Aging'!$65:$65,'c4-AR Aging'!$66:$66,'c4-AR Aging'!$67:$67,'c4-AR Aging'!$68:$68,'c4-AR Aging'!$69:$69,'c4-AR Aging'!$70:$70,'c4-AR Aging'!$71:$71,'c4-AR Aging'!$72:$72,'c4-AR Aging'!$73:$73,'c4-AR Aging'!$74:$74,'c4-AR Aging'!$75:$75,'c4-AR Aging'!$76:$76,'c4-AR Aging'!$77:$77,'c4-AR Aging'!#REF!</definedName>
    <definedName name="QB_DATA_5" localSheetId="6" hidden="1">'c4-AR Aging'!$78:$78,'c4-AR Aging'!$79:$79,'c4-AR Aging'!$80:$80,'c4-AR Aging'!$81:$81,'c4-AR Aging'!$82:$82,'c4-AR Aging'!$83:$83,'c4-AR Aging'!$84:$84,'c4-AR Aging'!$85:$85,'c4-AR Aging'!$86:$86,'c4-AR Aging'!$87:$87,'c4-AR Aging'!$88:$88,'c4-AR Aging'!$89:$89,'c4-AR Aging'!$90:$90,'c4-AR Aging'!$91:$91,'c4-AR Aging'!$92:$92,'c4-AR Aging'!$93:$93</definedName>
    <definedName name="QB_DATA_6" localSheetId="6" hidden="1">'c4-AR Aging'!$94:$94,'c4-AR Aging'!$95:$95,'c4-AR Aging'!$96:$96,'c4-AR Aging'!$97:$97,'c4-AR Aging'!$98:$98,'c4-AR Aging'!$99:$99,'c4-AR Aging'!$100:$100,'c4-AR Aging'!$101:$101,'c4-AR Aging'!$102:$102,'c4-AR Aging'!$103:$103,'c4-AR Aging'!$104:$104,'c4-AR Aging'!$105:$105,'c4-AR Aging'!$106:$106,'c4-AR Aging'!$107:$107,'c4-AR Aging'!$108:$108,'c4-AR Aging'!$109:$109</definedName>
    <definedName name="QB_DATA_7" localSheetId="6" hidden="1">'c4-AR Aging'!$110:$110,'c4-AR Aging'!$111:$111,'c4-AR Aging'!$112:$112,'c4-AR Aging'!$113:$113,'c4-AR Aging'!$114:$114,'c4-AR Aging'!$115:$115,'c4-AR Aging'!$116:$116,'c4-AR Aging'!#REF!,'c4-AR Aging'!#REF!,'c4-AR Aging'!#REF!</definedName>
    <definedName name="QB_FORMULA_0" localSheetId="5" hidden="1">'c4-AP Aging'!$M$2,'c4-AP Aging'!$M$3,'c4-AP Aging'!$M$4,'c4-AP Aging'!$M$5,'c4-AP Aging'!$M$6,'c4-AP Aging'!$M$7,'c4-AP Aging'!$M$8,'c4-AP Aging'!$M$9,'c4-AP Aging'!#REF!,'c4-AP Aging'!#REF!,'c4-AP Aging'!#REF!,'c4-AP Aging'!#REF!,'c4-AP Aging'!#REF!,'c4-AP Aging'!#REF!,'c4-AP Aging'!#REF!,'c4-AP Aging'!#REF!</definedName>
    <definedName name="QB_FORMULA_0" localSheetId="6" hidden="1">'c4-AR Aging'!#REF!,'c4-AR Aging'!#REF!,'c4-AR Aging'!$M$2,'c4-AR Aging'!$M$3,'c4-AR Aging'!$M$4,'c4-AR Aging'!$M$5,'c4-AR Aging'!$M$6,'c4-AR Aging'!$M$7,'c4-AR Aging'!$M$8,'c4-AR Aging'!$M$9,'c4-AR Aging'!$M$10,'c4-AR Aging'!$M$11,'c4-AR Aging'!$M$12,'c4-AR Aging'!$M$13,'c4-AR Aging'!$M$14,'c4-AR Aging'!$M$15</definedName>
    <definedName name="QB_FORMULA_0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0" localSheetId="4" hidden="1">'c4-Stmt of Act. by Month'!$AF$5,'c4-Stmt of Act. by Month'!$AF$6,'c4-Stmt of Act. by Month'!$AF$7,'c4-Stmt of Act. by Month'!$AF$8,'c4-Stmt of Act. by Month'!$H$9,'c4-Stmt of Act. by Month'!$J$9,'c4-Stmt of Act. by Month'!$L$9,'c4-Stmt of Act. by Month'!$N$9,'c4-Stmt of Act. by Month'!$P$9,'c4-Stmt of Act. by Month'!$R$9,'c4-Stmt of Act. by Month'!$T$9,'c4-Stmt of Act. by Month'!$V$9,'c4-Stmt of Act. by Month'!$X$9,'c4-Stmt of Act. by Month'!$Z$9,'c4-Stmt of Act. by Month'!$AB$9,'c4-Stmt of Act. by Month'!$AD$9</definedName>
    <definedName name="QB_FORMULA_0" localSheetId="1" hidden="1">'c4-Stmt of Actv. Act. vs Budget'!$L$6,'c4-Stmt of Actv. Act. vs Budget'!$N$6,'c4-Stmt of Actv. Act. vs Budget'!$L$7,'c4-Stmt of Actv. Act. vs Budget'!$N$7,'c4-Stmt of Actv. Act. vs Budget'!$L$8,'c4-Stmt of Actv. Act. vs Budget'!$N$8,'c4-Stmt of Actv. Act. vs Budget'!$H$9,'c4-Stmt of Actv. Act. vs Budget'!$J$9,'c4-Stmt of Actv. Act. vs Budget'!$L$9,'c4-Stmt of Actv. Act. vs Budget'!$N$9,'c4-Stmt of Actv. Act. vs Budget'!$L$11,'c4-Stmt of Actv. Act. vs Budget'!$N$11,'c4-Stmt of Actv. Act. vs Budget'!$L$12,'c4-Stmt of Actv. Act. vs Budget'!$N$12,'c4-Stmt of Actv. Act. vs Budget'!$L$14,'c4-Stmt of Actv. Act. vs Budget'!$N$14</definedName>
    <definedName name="QB_FORMULA_0" localSheetId="3" hidden="1">'c4-Stmt of Fin Pos by Month'!$H$12,'c4-Stmt of Fin Pos by Month'!$J$12,'c4-Stmt of Fin Pos by Month'!$L$12,'c4-Stmt of Fin Pos by Month'!$N$12,'c4-Stmt of Fin Pos by Month'!$P$12,'c4-Stmt of Fin Pos by Month'!$R$12,'c4-Stmt of Fin Pos by Month'!$T$12,'c4-Stmt of Fin Pos by Month'!$V$12,'c4-Stmt of Fin Pos by Month'!$X$12,'c4-Stmt of Fin Pos by Month'!$Z$12,'c4-Stmt of Fin Pos by Month'!$AB$12,'c4-Stmt of Fin Pos by Month'!$AD$12,'c4-Stmt of Fin Pos by Month'!$H$13,'c4-Stmt of Fin Pos by Month'!$J$13,'c4-Stmt of Fin Pos by Month'!$L$13,'c4-Stmt of Fin Pos by Month'!$N$13</definedName>
    <definedName name="QB_FORMULA_0" localSheetId="0" hidden="1">'c4-Stmt of Fin. Pos'!$H$11,'c4-Stmt of Fin. Pos'!$H$12,'c4-Stmt of Fin. Pos'!$H$13,'c4-Stmt of Fin. Pos'!$H$16,'c4-Stmt of Fin. Pos'!$H$22,'c4-Stmt of Fin. Pos'!$H$25,'c4-Stmt of Fin. Pos'!$H$26,'c4-Stmt of Fin. Pos'!$H$30,'c4-Stmt of Fin. Pos'!$H$33,'c4-Stmt of Fin. Pos'!$H$34,'c4-Stmt of Fin. Pos'!$H$40,'c4-Stmt of Fin. Pos'!$H$46,'c4-Stmt of Fin. Pos'!$H$47,'c4-Stmt of Fin. Pos'!$H$48,'c4-Stmt of Fin. Pos'!$H$54,'c4-Stmt of Fin. Pos'!$H$59</definedName>
    <definedName name="QB_FORMULA_1" localSheetId="5" hidden="1">'c4-AP Aging'!#REF!,'c4-AP Aging'!#REF!,'c4-AP Aging'!#REF!,'c4-AP Aging'!#REF!,'c4-AP Aging'!#REF!,'c4-AP Aging'!#REF!</definedName>
    <definedName name="QB_FORMULA_1" localSheetId="6" hidden="1">'c4-AR Aging'!$M$16,'c4-AR Aging'!$M$17,'c4-AR Aging'!$M$18,'c4-AR Aging'!$M$19,'c4-AR Aging'!$M$20,'c4-AR Aging'!$M$21,'c4-AR Aging'!$M$22,'c4-AR Aging'!$M$23,'c4-AR Aging'!$M$24,'c4-AR Aging'!$M$25,'c4-AR Aging'!$M$26,'c4-AR Aging'!$M$27,'c4-AR Aging'!$M$28,'c4-AR Aging'!$M$29,'c4-AR Aging'!$M$30,'c4-AR Aging'!$M$31</definedName>
    <definedName name="QB_FORMULA_1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1" localSheetId="4" hidden="1">'c4-Stmt of Act. by Month'!$AF$9,'c4-Stmt of Act. by Month'!$AF$11,'c4-Stmt of Act. by Month'!$AF$12,'c4-Stmt of Act. by Month'!$AF$13,'c4-Stmt of Act. by Month'!$AF$14,'c4-Stmt of Act. by Month'!$AF$15,'c4-Stmt of Act. by Month'!$AF$16,'c4-Stmt of Act. by Month'!$H$17,'c4-Stmt of Act. by Month'!$J$17,'c4-Stmt of Act. by Month'!$L$17,'c4-Stmt of Act. by Month'!$N$17,'c4-Stmt of Act. by Month'!$P$17,'c4-Stmt of Act. by Month'!$R$17,'c4-Stmt of Act. by Month'!$T$17,'c4-Stmt of Act. by Month'!$V$17,'c4-Stmt of Act. by Month'!$X$17</definedName>
    <definedName name="QB_FORMULA_1" localSheetId="1" hidden="1">'c4-Stmt of Actv. Act. vs Budget'!$H$16,'c4-Stmt of Actv. Act. vs Budget'!$J$16,'c4-Stmt of Actv. Act. vs Budget'!$L$16,'c4-Stmt of Actv. Act. vs Budget'!$N$16,'c4-Stmt of Actv. Act. vs Budget'!$L$18,'c4-Stmt of Actv. Act. vs Budget'!$N$18,'c4-Stmt of Actv. Act. vs Budget'!$L$20,'c4-Stmt of Actv. Act. vs Budget'!$N$20,'c4-Stmt of Actv. Act. vs Budget'!$L$24,'c4-Stmt of Actv. Act. vs Budget'!$N$24,'c4-Stmt of Actv. Act. vs Budget'!$L$25,'c4-Stmt of Actv. Act. vs Budget'!$N$25,'c4-Stmt of Actv. Act. vs Budget'!$L$26,'c4-Stmt of Actv. Act. vs Budget'!$N$26,'c4-Stmt of Actv. Act. vs Budget'!$H$26,'c4-Stmt of Actv. Act. vs Budget'!$J$27</definedName>
    <definedName name="QB_FORMULA_1" localSheetId="3" hidden="1">'c4-Stmt of Fin Pos by Month'!$P$13,'c4-Stmt of Fin Pos by Month'!$R$13,'c4-Stmt of Fin Pos by Month'!$T$13,'c4-Stmt of Fin Pos by Month'!$V$13,'c4-Stmt of Fin Pos by Month'!$X$13,'c4-Stmt of Fin Pos by Month'!$Z$13,'c4-Stmt of Fin Pos by Month'!$AB$13,'c4-Stmt of Fin Pos by Month'!$AD$13,'c4-Stmt of Fin Pos by Month'!$H$14,'c4-Stmt of Fin Pos by Month'!$J$14,'c4-Stmt of Fin Pos by Month'!$L$14,'c4-Stmt of Fin Pos by Month'!$N$14,'c4-Stmt of Fin Pos by Month'!$P$14,'c4-Stmt of Fin Pos by Month'!$R$14,'c4-Stmt of Fin Pos by Month'!$T$14,'c4-Stmt of Fin Pos by Month'!$V$14</definedName>
    <definedName name="QB_FORMULA_1" localSheetId="0" hidden="1">'c4-Stmt of Fin. Pos'!$H$60,'c4-Stmt of Fin. Pos'!$H$63,'c4-Stmt of Fin. Pos'!$H$64,'c4-Stmt of Fin. Pos'!$H$71,'c4-Stmt of Fin. Pos'!$H$73,'c4-Stmt of Fin. Pos'!$H$74</definedName>
    <definedName name="QB_FORMULA_10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10" localSheetId="3" hidden="1">'c4-Stmt of Fin Pos by Month'!$P$54,'c4-Stmt of Fin Pos by Month'!$R$54,'c4-Stmt of Fin Pos by Month'!$T$54,'c4-Stmt of Fin Pos by Month'!$V$54,'c4-Stmt of Fin Pos by Month'!$X$54,'c4-Stmt of Fin Pos by Month'!$Z$54,'c4-Stmt of Fin Pos by Month'!$AB$54,'c4-Stmt of Fin Pos by Month'!$AD$54,'c4-Stmt of Fin Pos by Month'!$H$60,'c4-Stmt of Fin Pos by Month'!$J$60,'c4-Stmt of Fin Pos by Month'!$L$60,'c4-Stmt of Fin Pos by Month'!$N$60,'c4-Stmt of Fin Pos by Month'!$P$60,'c4-Stmt of Fin Pos by Month'!$R$60,'c4-Stmt of Fin Pos by Month'!$T$60,'c4-Stmt of Fin Pos by Month'!$V$60</definedName>
    <definedName name="QB_FORMULA_11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11" localSheetId="3" hidden="1">'c4-Stmt of Fin Pos by Month'!$X$60,'c4-Stmt of Fin Pos by Month'!$Z$60,'c4-Stmt of Fin Pos by Month'!$AB$60,'c4-Stmt of Fin Pos by Month'!$AD$60,'c4-Stmt of Fin Pos by Month'!$H$64,'c4-Stmt of Fin Pos by Month'!$J$64,'c4-Stmt of Fin Pos by Month'!$L$64,'c4-Stmt of Fin Pos by Month'!$N$64,'c4-Stmt of Fin Pos by Month'!$P$64,'c4-Stmt of Fin Pos by Month'!$R$64,'c4-Stmt of Fin Pos by Month'!$T$64,'c4-Stmt of Fin Pos by Month'!$V$64,'c4-Stmt of Fin Pos by Month'!$X$64,'c4-Stmt of Fin Pos by Month'!$Z$64,'c4-Stmt of Fin Pos by Month'!$AB$64,'c4-Stmt of Fin Pos by Month'!$AD$64</definedName>
    <definedName name="QB_FORMULA_12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12" localSheetId="3" hidden="1">'c4-Stmt of Fin Pos by Month'!$H$69,'c4-Stmt of Fin Pos by Month'!$J$69,'c4-Stmt of Fin Pos by Month'!$L$69,'c4-Stmt of Fin Pos by Month'!$N$69,'c4-Stmt of Fin Pos by Month'!$P$69,'c4-Stmt of Fin Pos by Month'!$R$69,'c4-Stmt of Fin Pos by Month'!$T$69,'c4-Stmt of Fin Pos by Month'!$V$69,'c4-Stmt of Fin Pos by Month'!$X$69,'c4-Stmt of Fin Pos by Month'!$Z$69,'c4-Stmt of Fin Pos by Month'!$AB$69,'c4-Stmt of Fin Pos by Month'!$AD$69,'c4-Stmt of Fin Pos by Month'!$H$70,'c4-Stmt of Fin Pos by Month'!$J$70,'c4-Stmt of Fin Pos by Month'!$L$70,'c4-Stmt of Fin Pos by Month'!$N$70</definedName>
    <definedName name="QB_FORMULA_13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13" localSheetId="3" hidden="1">'c4-Stmt of Fin Pos by Month'!$P$70,'c4-Stmt of Fin Pos by Month'!$R$70,'c4-Stmt of Fin Pos by Month'!$T$70,'c4-Stmt of Fin Pos by Month'!$V$70,'c4-Stmt of Fin Pos by Month'!$X$70,'c4-Stmt of Fin Pos by Month'!$Z$70,'c4-Stmt of Fin Pos by Month'!$AB$70,'c4-Stmt of Fin Pos by Month'!$AD$70,'c4-Stmt of Fin Pos by Month'!$H$73,'c4-Stmt of Fin Pos by Month'!$J$73,'c4-Stmt of Fin Pos by Month'!$L$73,'c4-Stmt of Fin Pos by Month'!$N$73,'c4-Stmt of Fin Pos by Month'!$P$73,'c4-Stmt of Fin Pos by Month'!$R$73,'c4-Stmt of Fin Pos by Month'!$T$73,'c4-Stmt of Fin Pos by Month'!$V$73</definedName>
    <definedName name="QB_FORMULA_14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14" localSheetId="3" hidden="1">'c4-Stmt of Fin Pos by Month'!$X$73,'c4-Stmt of Fin Pos by Month'!$Z$73,'c4-Stmt of Fin Pos by Month'!$AB$73,'c4-Stmt of Fin Pos by Month'!$AD$73,'c4-Stmt of Fin Pos by Month'!$H$74,'c4-Stmt of Fin Pos by Month'!$J$74,'c4-Stmt of Fin Pos by Month'!$L$74,'c4-Stmt of Fin Pos by Month'!$N$74,'c4-Stmt of Fin Pos by Month'!$P$74,'c4-Stmt of Fin Pos by Month'!$R$74,'c4-Stmt of Fin Pos by Month'!$T$74,'c4-Stmt of Fin Pos by Month'!$V$74,'c4-Stmt of Fin Pos by Month'!$X$74,'c4-Stmt of Fin Pos by Month'!$Z$74,'c4-Stmt of Fin Pos by Month'!$AB$74,'c4-Stmt of Fin Pos by Month'!$AD$74</definedName>
    <definedName name="QB_FORMULA_15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15" localSheetId="3" hidden="1">'c4-Stmt of Fin Pos by Month'!$H$82,'c4-Stmt of Fin Pos by Month'!$J$82,'c4-Stmt of Fin Pos by Month'!$L$82,'c4-Stmt of Fin Pos by Month'!$N$82,'c4-Stmt of Fin Pos by Month'!$P$82,'c4-Stmt of Fin Pos by Month'!$R$82,'c4-Stmt of Fin Pos by Month'!$T$82,'c4-Stmt of Fin Pos by Month'!$V$82,'c4-Stmt of Fin Pos by Month'!$X$82,'c4-Stmt of Fin Pos by Month'!$Z$82,'c4-Stmt of Fin Pos by Month'!$AB$82,'c4-Stmt of Fin Pos by Month'!$AD$82,'c4-Stmt of Fin Pos by Month'!$H$85,'c4-Stmt of Fin Pos by Month'!$J$85,'c4-Stmt of Fin Pos by Month'!$L$85,'c4-Stmt of Fin Pos by Month'!$N$85</definedName>
    <definedName name="QB_FORMULA_16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16" localSheetId="3" hidden="1">'c4-Stmt of Fin Pos by Month'!$P$85,'c4-Stmt of Fin Pos by Month'!$R$85,'c4-Stmt of Fin Pos by Month'!$T$85,'c4-Stmt of Fin Pos by Month'!$V$85,'c4-Stmt of Fin Pos by Month'!$X$85,'c4-Stmt of Fin Pos by Month'!$Z$85,'c4-Stmt of Fin Pos by Month'!$AB$85,'c4-Stmt of Fin Pos by Month'!$AD$85,'c4-Stmt of Fin Pos by Month'!$H$87,'c4-Stmt of Fin Pos by Month'!$J$87,'c4-Stmt of Fin Pos by Month'!$L$87,'c4-Stmt of Fin Pos by Month'!$N$87,'c4-Stmt of Fin Pos by Month'!$P$87,'c4-Stmt of Fin Pos by Month'!$R$87,'c4-Stmt of Fin Pos by Month'!$T$87,'c4-Stmt of Fin Pos by Month'!$V$87</definedName>
    <definedName name="QB_FORMULA_17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17" localSheetId="3" hidden="1">'c4-Stmt of Fin Pos by Month'!$X$87,'c4-Stmt of Fin Pos by Month'!$Z$87,'c4-Stmt of Fin Pos by Month'!$AB$87,'c4-Stmt of Fin Pos by Month'!$AD$87,'c4-Stmt of Fin Pos by Month'!$H$88,'c4-Stmt of Fin Pos by Month'!$J$88,'c4-Stmt of Fin Pos by Month'!$L$88,'c4-Stmt of Fin Pos by Month'!$N$88,'c4-Stmt of Fin Pos by Month'!$P$88,'c4-Stmt of Fin Pos by Month'!$R$88,'c4-Stmt of Fin Pos by Month'!$T$88,'c4-Stmt of Fin Pos by Month'!$V$88,'c4-Stmt of Fin Pos by Month'!$X$88,'c4-Stmt of Fin Pos by Month'!$Z$88,'c4-Stmt of Fin Pos by Month'!$AB$88,'c4-Stmt of Fin Pos by Month'!$AD$88</definedName>
    <definedName name="QB_FORMULA_18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19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2" localSheetId="6" hidden="1">'c4-AR Aging'!$M$32,'c4-AR Aging'!$M$33,'c4-AR Aging'!$M$34,'c4-AR Aging'!$M$35,'c4-AR Aging'!$M$36,'c4-AR Aging'!$M$37,'c4-AR Aging'!$M$38,'c4-AR Aging'!$M$39,'c4-AR Aging'!$M$40,'c4-AR Aging'!$M$41,'c4-AR Aging'!$M$42,'c4-AR Aging'!#REF!,'c4-AR Aging'!$M$43,'c4-AR Aging'!$M$44,'c4-AR Aging'!$M$45,'c4-AR Aging'!$M$46</definedName>
    <definedName name="QB_FORMULA_2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2" localSheetId="4" hidden="1">'c4-Stmt of Act. by Month'!$Z$17,'c4-Stmt of Act. by Month'!$AB$17,'c4-Stmt of Act. by Month'!$AD$17,'c4-Stmt of Act. by Month'!$AF$17,'c4-Stmt of Act. by Month'!$AF$19,'c4-Stmt of Act. by Month'!$AF$20,'c4-Stmt of Act. by Month'!$AF$21,'c4-Stmt of Act. by Month'!$AF$22,'c4-Stmt of Act. by Month'!$AF$23,'c4-Stmt of Act. by Month'!$AF$24,'c4-Stmt of Act. by Month'!$AF$26,'c4-Stmt of Act. by Month'!$AF$27,'c4-Stmt of Act. by Month'!$AF$28,'c4-Stmt of Act. by Month'!$H$29,'c4-Stmt of Act. by Month'!$J$29,'c4-Stmt of Act. by Month'!$L$29</definedName>
    <definedName name="QB_FORMULA_2" localSheetId="1" hidden="1">'c4-Stmt of Actv. Act. vs Budget'!$L$27,'c4-Stmt of Actv. Act. vs Budget'!$N$27,'c4-Stmt of Actv. Act. vs Budget'!$H$27,'c4-Stmt of Actv. Act. vs Budget'!$J$28,'c4-Stmt of Actv. Act. vs Budget'!$L$28,'c4-Stmt of Actv. Act. vs Budget'!$N$28,'c4-Stmt of Actv. Act. vs Budget'!$L$29,'c4-Stmt of Actv. Act. vs Budget'!$N$29,'c4-Stmt of Actv. Act. vs Budget'!$L$30,'c4-Stmt of Actv. Act. vs Budget'!$N$30,'c4-Stmt of Actv. Act. vs Budget'!$H$30,'c4-Stmt of Actv. Act. vs Budget'!$J$31,'c4-Stmt of Actv. Act. vs Budget'!$L$31,'c4-Stmt of Actv. Act. vs Budget'!$N$31,'c4-Stmt of Actv. Act. vs Budget'!$H$32,'c4-Stmt of Actv. Act. vs Budget'!$J$33</definedName>
    <definedName name="QB_FORMULA_2" localSheetId="3" hidden="1">'c4-Stmt of Fin Pos by Month'!$X$14,'c4-Stmt of Fin Pos by Month'!$Z$14,'c4-Stmt of Fin Pos by Month'!$AB$14,'c4-Stmt of Fin Pos by Month'!$AD$14,'c4-Stmt of Fin Pos by Month'!$H$17,'c4-Stmt of Fin Pos by Month'!$J$17,'c4-Stmt of Fin Pos by Month'!$L$17,'c4-Stmt of Fin Pos by Month'!$N$17,'c4-Stmt of Fin Pos by Month'!$P$17,'c4-Stmt of Fin Pos by Month'!$R$17,'c4-Stmt of Fin Pos by Month'!$T$17,'c4-Stmt of Fin Pos by Month'!$V$17,'c4-Stmt of Fin Pos by Month'!$X$17,'c4-Stmt of Fin Pos by Month'!$Z$17,'c4-Stmt of Fin Pos by Month'!$AB$17,'c4-Stmt of Fin Pos by Month'!$AD$17</definedName>
    <definedName name="QB_FORMULA_20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21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22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23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24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25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26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27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28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29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3" localSheetId="6" hidden="1">'c4-AR Aging'!$M$47,'c4-AR Aging'!$M$48,'c4-AR Aging'!$M$49,'c4-AR Aging'!$M$50,'c4-AR Aging'!$M$51,'c4-AR Aging'!$M$52,'c4-AR Aging'!$M$53,'c4-AR Aging'!$M$54,'c4-AR Aging'!$M$55,'c4-AR Aging'!$M$56,'c4-AR Aging'!$M$57,'c4-AR Aging'!$M$58,'c4-AR Aging'!$M$59,'c4-AR Aging'!$M$60,'c4-AR Aging'!$M$61,'c4-AR Aging'!$M$62</definedName>
    <definedName name="QB_FORMULA_3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3" localSheetId="4" hidden="1">'c4-Stmt of Act. by Month'!$N$29,'c4-Stmt of Act. by Month'!$P$29,'c4-Stmt of Act. by Month'!$R$29,'c4-Stmt of Act. by Month'!$T$29,'c4-Stmt of Act. by Month'!$V$29,'c4-Stmt of Act. by Month'!$X$29,'c4-Stmt of Act. by Month'!$Z$29,'c4-Stmt of Act. by Month'!$AB$29,'c4-Stmt of Act. by Month'!$AD$29,'c4-Stmt of Act. by Month'!$AF$29,'c4-Stmt of Act. by Month'!$H$30,'c4-Stmt of Act. by Month'!$J$30,'c4-Stmt of Act. by Month'!$L$30,'c4-Stmt of Act. by Month'!$N$30,'c4-Stmt of Act. by Month'!$P$30,'c4-Stmt of Act. by Month'!$R$30</definedName>
    <definedName name="QB_FORMULA_3" localSheetId="1" hidden="1">'c4-Stmt of Actv. Act. vs Budget'!$L$33,'c4-Stmt of Actv. Act. vs Budget'!$N$33,'c4-Stmt of Actv. Act. vs Budget'!$L$35,'c4-Stmt of Actv. Act. vs Budget'!$N$35,'c4-Stmt of Actv. Act. vs Budget'!$L$36,'c4-Stmt of Actv. Act. vs Budget'!$N$36,'c4-Stmt of Actv. Act. vs Budget'!$L$37,'c4-Stmt of Actv. Act. vs Budget'!$N$37,'c4-Stmt of Actv. Act. vs Budget'!$L$38,'c4-Stmt of Actv. Act. vs Budget'!$N$38,'c4-Stmt of Actv. Act. vs Budget'!$L$39,'c4-Stmt of Actv. Act. vs Budget'!$N$39,'c4-Stmt of Actv. Act. vs Budget'!$L$40,'c4-Stmt of Actv. Act. vs Budget'!$N$40,'c4-Stmt of Actv. Act. vs Budget'!$L$41,'c4-Stmt of Actv. Act. vs Budget'!$N$41</definedName>
    <definedName name="QB_FORMULA_3" localSheetId="3" hidden="1">'c4-Stmt of Fin Pos by Month'!$H$25,'c4-Stmt of Fin Pos by Month'!$J$25,'c4-Stmt of Fin Pos by Month'!$L$25,'c4-Stmt of Fin Pos by Month'!$N$25,'c4-Stmt of Fin Pos by Month'!$P$25,'c4-Stmt of Fin Pos by Month'!$R$25,'c4-Stmt of Fin Pos by Month'!$T$25,'c4-Stmt of Fin Pos by Month'!$V$25,'c4-Stmt of Fin Pos by Month'!$X$25,'c4-Stmt of Fin Pos by Month'!$Z$25,'c4-Stmt of Fin Pos by Month'!$AB$25,'c4-Stmt of Fin Pos by Month'!$AD$25,'c4-Stmt of Fin Pos by Month'!$H$28,'c4-Stmt of Fin Pos by Month'!$J$28,'c4-Stmt of Fin Pos by Month'!$L$28,'c4-Stmt of Fin Pos by Month'!$N$28</definedName>
    <definedName name="QB_FORMULA_30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31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32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33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34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35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36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37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38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39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4" localSheetId="6" hidden="1">'c4-AR Aging'!$M$63,'c4-AR Aging'!$M$64,'c4-AR Aging'!$M$65,'c4-AR Aging'!$M$66,'c4-AR Aging'!$M$67,'c4-AR Aging'!$M$68,'c4-AR Aging'!$M$69,'c4-AR Aging'!$M$70,'c4-AR Aging'!$M$71,'c4-AR Aging'!$M$72,'c4-AR Aging'!$M$73,'c4-AR Aging'!$M$74,'c4-AR Aging'!$M$75,'c4-AR Aging'!$M$76,'c4-AR Aging'!$M$77,'c4-AR Aging'!#REF!</definedName>
    <definedName name="QB_FORMULA_4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4" localSheetId="4" hidden="1">'c4-Stmt of Act. by Month'!$T$30,'c4-Stmt of Act. by Month'!$V$30,'c4-Stmt of Act. by Month'!$X$30,'c4-Stmt of Act. by Month'!$Z$30,'c4-Stmt of Act. by Month'!$AB$30,'c4-Stmt of Act. by Month'!$AD$30,'c4-Stmt of Act. by Month'!$AF$30,'c4-Stmt of Act. by Month'!$AF$31,'c4-Stmt of Act. by Month'!$AF$32,'c4-Stmt of Act. by Month'!$AF$33,'c4-Stmt of Act. by Month'!$H$34,'c4-Stmt of Act. by Month'!$J$34,'c4-Stmt of Act. by Month'!$L$34,'c4-Stmt of Act. by Month'!$N$34,'c4-Stmt of Act. by Month'!$P$34,'c4-Stmt of Act. by Month'!$R$34</definedName>
    <definedName name="QB_FORMULA_4" localSheetId="1" hidden="1">'c4-Stmt of Actv. Act. vs Budget'!$L$42,'c4-Stmt of Actv. Act. vs Budget'!$N$42,'c4-Stmt of Actv. Act. vs Budget'!$L$43,'c4-Stmt of Actv. Act. vs Budget'!$N$43,'c4-Stmt of Actv. Act. vs Budget'!$L$44,'c4-Stmt of Actv. Act. vs Budget'!$N$44,'c4-Stmt of Actv. Act. vs Budget'!$L$45,'c4-Stmt of Actv. Act. vs Budget'!$N$45,'c4-Stmt of Actv. Act. vs Budget'!$L$46,'c4-Stmt of Actv. Act. vs Budget'!$N$46,'c4-Stmt of Actv. Act. vs Budget'!$L$47,'c4-Stmt of Actv. Act. vs Budget'!$N$47,'c4-Stmt of Actv. Act. vs Budget'!$L$48,'c4-Stmt of Actv. Act. vs Budget'!$N$48,'c4-Stmt of Actv. Act. vs Budget'!$L$49,'c4-Stmt of Actv. Act. vs Budget'!$N$49</definedName>
    <definedName name="QB_FORMULA_4" localSheetId="3" hidden="1">'c4-Stmt of Fin Pos by Month'!$P$28,'c4-Stmt of Fin Pos by Month'!$R$28,'c4-Stmt of Fin Pos by Month'!$T$28,'c4-Stmt of Fin Pos by Month'!$V$28,'c4-Stmt of Fin Pos by Month'!$X$28,'c4-Stmt of Fin Pos by Month'!$Z$28,'c4-Stmt of Fin Pos by Month'!$AB$28,'c4-Stmt of Fin Pos by Month'!$AD$28,'c4-Stmt of Fin Pos by Month'!$H$29,'c4-Stmt of Fin Pos by Month'!$J$29,'c4-Stmt of Fin Pos by Month'!$L$29,'c4-Stmt of Fin Pos by Month'!$N$29,'c4-Stmt of Fin Pos by Month'!$P$29,'c4-Stmt of Fin Pos by Month'!$R$29,'c4-Stmt of Fin Pos by Month'!$T$29,'c4-Stmt of Fin Pos by Month'!$V$29</definedName>
    <definedName name="QB_FORMULA_40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41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42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5" localSheetId="6" hidden="1">'c4-AR Aging'!$M$78,'c4-AR Aging'!$M$79,'c4-AR Aging'!$M$80,'c4-AR Aging'!$M$81,'c4-AR Aging'!$M$82,'c4-AR Aging'!$M$83,'c4-AR Aging'!$M$84,'c4-AR Aging'!$M$85,'c4-AR Aging'!$M$86,'c4-AR Aging'!$M$87,'c4-AR Aging'!$M$88,'c4-AR Aging'!$M$89,'c4-AR Aging'!$M$90,'c4-AR Aging'!$M$91,'c4-AR Aging'!$M$92,'c4-AR Aging'!$M$93</definedName>
    <definedName name="QB_FORMULA_5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5" localSheetId="4" hidden="1">'c4-Stmt of Act. by Month'!$T$34,'c4-Stmt of Act. by Month'!$V$34,'c4-Stmt of Act. by Month'!$X$34,'c4-Stmt of Act. by Month'!$Z$34,'c4-Stmt of Act. by Month'!$AB$34,'c4-Stmt of Act. by Month'!$AD$34,'c4-Stmt of Act. by Month'!$AF$34,'c4-Stmt of Act. by Month'!$AF$35,'c4-Stmt of Act. by Month'!$H$36,'c4-Stmt of Act. by Month'!$J$36,'c4-Stmt of Act. by Month'!$L$36,'c4-Stmt of Act. by Month'!$N$36,'c4-Stmt of Act. by Month'!$P$36,'c4-Stmt of Act. by Month'!$R$36,'c4-Stmt of Act. by Month'!$T$36,'c4-Stmt of Act. by Month'!$V$36</definedName>
    <definedName name="QB_FORMULA_5" localSheetId="1" hidden="1">'c4-Stmt of Actv. Act. vs Budget'!$L$50,'c4-Stmt of Actv. Act. vs Budget'!$N$50,'c4-Stmt of Actv. Act. vs Budget'!$H$50,'c4-Stmt of Actv. Act. vs Budget'!$J$51,'c4-Stmt of Actv. Act. vs Budget'!$L$51,'c4-Stmt of Actv. Act. vs Budget'!$N$51,'c4-Stmt of Actv. Act. vs Budget'!$H$51,'c4-Stmt of Actv. Act. vs Budget'!$J$52,'c4-Stmt of Actv. Act. vs Budget'!$L$52,'c4-Stmt of Actv. Act. vs Budget'!$N$52,'c4-Stmt of Actv. Act. vs Budget'!$H$52,'c4-Stmt of Actv. Act. vs Budget'!$J$53,'c4-Stmt of Actv. Act. vs Budget'!$L$53,'c4-Stmt of Actv. Act. vs Budget'!$N$53</definedName>
    <definedName name="QB_FORMULA_5" localSheetId="3" hidden="1">'c4-Stmt of Fin Pos by Month'!$X$29,'c4-Stmt of Fin Pos by Month'!$Z$29,'c4-Stmt of Fin Pos by Month'!$AB$29,'c4-Stmt of Fin Pos by Month'!$AD$29,'c4-Stmt of Fin Pos by Month'!$H$34,'c4-Stmt of Fin Pos by Month'!$J$34,'c4-Stmt of Fin Pos by Month'!$L$34,'c4-Stmt of Fin Pos by Month'!$N$34,'c4-Stmt of Fin Pos by Month'!$P$34,'c4-Stmt of Fin Pos by Month'!$R$34,'c4-Stmt of Fin Pos by Month'!$T$34,'c4-Stmt of Fin Pos by Month'!$V$34,'c4-Stmt of Fin Pos by Month'!$X$34,'c4-Stmt of Fin Pos by Month'!$Z$34,'c4-Stmt of Fin Pos by Month'!$AB$34,'c4-Stmt of Fin Pos by Month'!$AD$34</definedName>
    <definedName name="QB_FORMULA_6" localSheetId="6" hidden="1">'c4-AR Aging'!$M$94,'c4-AR Aging'!$M$95,'c4-AR Aging'!$M$96,'c4-AR Aging'!$M$97,'c4-AR Aging'!$M$98,'c4-AR Aging'!$M$99,'c4-AR Aging'!$M$100,'c4-AR Aging'!$M$101,'c4-AR Aging'!$M$102,'c4-AR Aging'!$M$103,'c4-AR Aging'!$M$104,'c4-AR Aging'!$M$105,'c4-AR Aging'!$M$106,'c4-AR Aging'!$M$107,'c4-AR Aging'!$M$108,'c4-AR Aging'!$M$109</definedName>
    <definedName name="QB_FORMULA_6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6" localSheetId="4" hidden="1">'c4-Stmt of Act. by Month'!$X$36,'c4-Stmt of Act. by Month'!$Z$36,'c4-Stmt of Act. by Month'!$AB$36,'c4-Stmt of Act. by Month'!$AD$36,'c4-Stmt of Act. by Month'!$AF$36,'c4-Stmt of Act. by Month'!$AF$38,'c4-Stmt of Act. by Month'!$AF$39,'c4-Stmt of Act. by Month'!$AF$40,'c4-Stmt of Act. by Month'!$AF$41,'c4-Stmt of Act. by Month'!$AF$42,'c4-Stmt of Act. by Month'!$AF$43,'c4-Stmt of Act. by Month'!$AF$44,'c4-Stmt of Act. by Month'!$AF$45,'c4-Stmt of Act. by Month'!$AF$46,'c4-Stmt of Act. by Month'!$AF$47,'c4-Stmt of Act. by Month'!$AF$48</definedName>
    <definedName name="QB_FORMULA_6" localSheetId="3" hidden="1">'c4-Stmt of Fin Pos by Month'!$H$37,'c4-Stmt of Fin Pos by Month'!$J$37,'c4-Stmt of Fin Pos by Month'!$L$37,'c4-Stmt of Fin Pos by Month'!$N$37,'c4-Stmt of Fin Pos by Month'!$P$37,'c4-Stmt of Fin Pos by Month'!$R$37,'c4-Stmt of Fin Pos by Month'!$T$37,'c4-Stmt of Fin Pos by Month'!$V$37,'c4-Stmt of Fin Pos by Month'!$X$37,'c4-Stmt of Fin Pos by Month'!$Z$37,'c4-Stmt of Fin Pos by Month'!$AB$37,'c4-Stmt of Fin Pos by Month'!$AD$37,'c4-Stmt of Fin Pos by Month'!$H$38,'c4-Stmt of Fin Pos by Month'!$J$38,'c4-Stmt of Fin Pos by Month'!$L$38,'c4-Stmt of Fin Pos by Month'!$N$38</definedName>
    <definedName name="QB_FORMULA_7" localSheetId="6" hidden="1">'c4-AR Aging'!$M$110,'c4-AR Aging'!$M$111,'c4-AR Aging'!$M$112,'c4-AR Aging'!$M$113,'c4-AR Aging'!$M$114,'c4-AR Aging'!$M$115,'c4-AR Aging'!$M$116,'c4-AR Aging'!#REF!,'c4-AR Aging'!#REF!,'c4-AR Aging'!#REF!,'c4-AR Aging'!#REF!,'c4-AR Aging'!#REF!,'c4-AR Aging'!#REF!,'c4-AR Aging'!#REF!,'c4-AR Aging'!#REF!,'c4-AR Aging'!#REF!</definedName>
    <definedName name="QB_FORMULA_7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7" localSheetId="4" hidden="1">'c4-Stmt of Act. by Month'!$AF$49,'c4-Stmt of Act. by Month'!$AF$50,'c4-Stmt of Act. by Month'!$AF$51,'c4-Stmt of Act. by Month'!$AF$52,'c4-Stmt of Act. by Month'!$AF$53,'c4-Stmt of Act. by Month'!$AF$54,'c4-Stmt of Act. by Month'!$H$55,'c4-Stmt of Act. by Month'!$J$55,'c4-Stmt of Act. by Month'!$L$55,'c4-Stmt of Act. by Month'!$N$55,'c4-Stmt of Act. by Month'!$P$55,'c4-Stmt of Act. by Month'!$R$55,'c4-Stmt of Act. by Month'!$T$55,'c4-Stmt of Act. by Month'!$V$55,'c4-Stmt of Act. by Month'!$X$55,'c4-Stmt of Act. by Month'!$Z$55</definedName>
    <definedName name="QB_FORMULA_7" localSheetId="3" hidden="1">'c4-Stmt of Fin Pos by Month'!$P$38,'c4-Stmt of Fin Pos by Month'!$R$38,'c4-Stmt of Fin Pos by Month'!$T$38,'c4-Stmt of Fin Pos by Month'!$V$38,'c4-Stmt of Fin Pos by Month'!$X$38,'c4-Stmt of Fin Pos by Month'!$Z$38,'c4-Stmt of Fin Pos by Month'!$AB$38,'c4-Stmt of Fin Pos by Month'!$AD$38,'c4-Stmt of Fin Pos by Month'!$H$44,'c4-Stmt of Fin Pos by Month'!$J$44,'c4-Stmt of Fin Pos by Month'!$L$44,'c4-Stmt of Fin Pos by Month'!$N$44,'c4-Stmt of Fin Pos by Month'!$P$44,'c4-Stmt of Fin Pos by Month'!$R$44,'c4-Stmt of Fin Pos by Month'!$T$44,'c4-Stmt of Fin Pos by Month'!$V$44</definedName>
    <definedName name="QB_FORMULA_8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8" localSheetId="4" hidden="1">'c4-Stmt of Act. by Month'!$AB$55,'c4-Stmt of Act. by Month'!$AD$55,'c4-Stmt of Act. by Month'!$AF$55,'c4-Stmt of Act. by Month'!$H$56,'c4-Stmt of Act. by Month'!$J$56,'c4-Stmt of Act. by Month'!$L$56,'c4-Stmt of Act. by Month'!$N$56,'c4-Stmt of Act. by Month'!$P$56,'c4-Stmt of Act. by Month'!$R$56,'c4-Stmt of Act. by Month'!$T$56,'c4-Stmt of Act. by Month'!$V$56,'c4-Stmt of Act. by Month'!$X$56,'c4-Stmt of Act. by Month'!$Z$56,'c4-Stmt of Act. by Month'!$AB$56,'c4-Stmt of Act. by Month'!$AD$56,'c4-Stmt of Act. by Month'!$AF$56</definedName>
    <definedName name="QB_FORMULA_8" localSheetId="3" hidden="1">'c4-Stmt of Fin Pos by Month'!$X$44,'c4-Stmt of Fin Pos by Month'!$Z$44,'c4-Stmt of Fin Pos by Month'!$AB$44,'c4-Stmt of Fin Pos by Month'!$AD$44,'c4-Stmt of Fin Pos by Month'!$H$52,'c4-Stmt of Fin Pos by Month'!$J$52,'c4-Stmt of Fin Pos by Month'!$L$52,'c4-Stmt of Fin Pos by Month'!$N$52,'c4-Stmt of Fin Pos by Month'!$P$52,'c4-Stmt of Fin Pos by Month'!$R$52,'c4-Stmt of Fin Pos by Month'!$T$52,'c4-Stmt of Fin Pos by Month'!$V$52,'c4-Stmt of Fin Pos by Month'!$X$52,'c4-Stmt of Fin Pos by Month'!$Z$52,'c4-Stmt of Fin Pos by Month'!$AB$52,'c4-Stmt of Fin Pos by Month'!$AD$52</definedName>
    <definedName name="QB_FORMULA_9" localSheetId="2" hidden="1">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Class'!#REF!,'c4-Stmt of Act. by Class'!#REF!</definedName>
    <definedName name="QB_FORMULA_9" localSheetId="4" hidden="1">'c4-Stmt of Act. by Month'!$AF$57,'c4-Stmt of Act. by Month'!$H$58,'c4-Stmt of Act. by Month'!$J$58,'c4-Stmt of Act. by Month'!$L$58,'c4-Stmt of Act. by Month'!$N$58,'c4-Stmt of Act. by Month'!$P$58,'c4-Stmt of Act. by Month'!$R$58,'c4-Stmt of Act. by Month'!$T$58,'c4-Stmt of Act. by Month'!$V$58,'c4-Stmt of Act. by Month'!$X$58,'c4-Stmt of Act. by Month'!$Z$58,'c4-Stmt of Act. by Month'!$AB$58,'c4-Stmt of Act. by Month'!$AD$58,'c4-Stmt of Act. by Month'!$AF$58</definedName>
    <definedName name="QB_FORMULA_9" localSheetId="3" hidden="1">'c4-Stmt of Fin Pos by Month'!$H$53,'c4-Stmt of Fin Pos by Month'!$J$53,'c4-Stmt of Fin Pos by Month'!$L$53,'c4-Stmt of Fin Pos by Month'!$N$53,'c4-Stmt of Fin Pos by Month'!$P$53,'c4-Stmt of Fin Pos by Month'!$R$53,'c4-Stmt of Fin Pos by Month'!$T$53,'c4-Stmt of Fin Pos by Month'!$V$53,'c4-Stmt of Fin Pos by Month'!$X$53,'c4-Stmt of Fin Pos by Month'!$Z$53,'c4-Stmt of Fin Pos by Month'!$AB$53,'c4-Stmt of Fin Pos by Month'!$AD$53,'c4-Stmt of Fin Pos by Month'!$H$54,'c4-Stmt of Fin Pos by Month'!$J$54,'c4-Stmt of Fin Pos by Month'!$L$54,'c4-Stmt of Fin Pos by Month'!$N$54</definedName>
    <definedName name="QB_ROW_1" localSheetId="3" hidden="1">'c4-Stmt of Fin Pos by Month'!$A$2</definedName>
    <definedName name="QB_ROW_1" localSheetId="0" hidden="1">'c4-Stmt of Fin. Pos'!$A$2</definedName>
    <definedName name="QB_ROW_10031" localSheetId="3" hidden="1">'c4-Stmt of Fin Pos by Month'!$D$42</definedName>
    <definedName name="QB_ROW_10031" localSheetId="0" hidden="1">'c4-Stmt of Fin. Pos'!$D$38</definedName>
    <definedName name="QB_ROW_1011" localSheetId="3" hidden="1">'c4-Stmt of Fin Pos by Month'!$B$3</definedName>
    <definedName name="QB_ROW_1011" localSheetId="0" hidden="1">'c4-Stmt of Fin. Pos'!$B$3</definedName>
    <definedName name="QB_ROW_10331" localSheetId="3" hidden="1">'c4-Stmt of Fin Pos by Month'!$D$44</definedName>
    <definedName name="QB_ROW_10331" localSheetId="0" hidden="1">'c4-Stmt of Fin. Pos'!$D$40</definedName>
    <definedName name="QB_ROW_1046210" localSheetId="6" hidden="1">'c4-AR Aging'!$B$78</definedName>
    <definedName name="QB_ROW_1102210" localSheetId="5" hidden="1">'c4-AP Aging'!#REF!</definedName>
    <definedName name="QB_ROW_11031" localSheetId="3" hidden="1">'c4-Stmt of Fin Pos by Month'!$D$45</definedName>
    <definedName name="QB_ROW_11031" localSheetId="0" hidden="1">'c4-Stmt of Fin. Pos'!$D$41</definedName>
    <definedName name="QB_ROW_11331" localSheetId="3" hidden="1">'c4-Stmt of Fin Pos by Month'!$D$54</definedName>
    <definedName name="QB_ROW_11331" localSheetId="0" hidden="1">'c4-Stmt of Fin. Pos'!$D$48</definedName>
    <definedName name="QB_ROW_1192210" localSheetId="6" hidden="1">'c4-AR Aging'!$B$47</definedName>
    <definedName name="QB_ROW_12030" localSheetId="3" hidden="1">'c4-Stmt of Fin Pos by Month'!$D$22</definedName>
    <definedName name="QB_ROW_12030" localSheetId="0" hidden="1">'c4-Stmt of Fin. Pos'!$D$19</definedName>
    <definedName name="QB_ROW_12031" localSheetId="3" hidden="1">'c4-Stmt of Fin Pos by Month'!$D$55</definedName>
    <definedName name="QB_ROW_12031" localSheetId="0" hidden="1">'c4-Stmt of Fin. Pos'!$D$49</definedName>
    <definedName name="QB_ROW_12240" localSheetId="3" hidden="1">'c4-Stmt of Fin Pos by Month'!$E$24</definedName>
    <definedName name="QB_ROW_12240" localSheetId="0" hidden="1">'c4-Stmt of Fin. Pos'!$E$21</definedName>
    <definedName name="QB_ROW_12330" localSheetId="3" hidden="1">'c4-Stmt of Fin Pos by Month'!$D$25</definedName>
    <definedName name="QB_ROW_12330" localSheetId="0" hidden="1">'c4-Stmt of Fin. Pos'!$D$22</definedName>
    <definedName name="QB_ROW_12331" localSheetId="3" hidden="1">'c4-Stmt of Fin Pos by Month'!$D$69</definedName>
    <definedName name="QB_ROW_12331" localSheetId="0" hidden="1">'c4-Stmt of Fin. Pos'!$D$59</definedName>
    <definedName name="QB_ROW_1240" localSheetId="3" hidden="1">'c4-Stmt of Fin Pos by Month'!$E$67</definedName>
    <definedName name="QB_ROW_1240" localSheetId="0" hidden="1">'c4-Stmt of Fin. Pos'!$E$58</definedName>
    <definedName name="QB_ROW_13021" localSheetId="3" hidden="1">'c4-Stmt of Fin Pos by Month'!$C$71</definedName>
    <definedName name="QB_ROW_13021" localSheetId="0" hidden="1">'c4-Stmt of Fin. Pos'!$C$61</definedName>
    <definedName name="QB_ROW_1311" localSheetId="3" hidden="1">'c4-Stmt of Fin Pos by Month'!$B$29</definedName>
    <definedName name="QB_ROW_1311" localSheetId="0" hidden="1">'c4-Stmt of Fin. Pos'!$B$26</definedName>
    <definedName name="QB_ROW_1311210" localSheetId="6" hidden="1">'c4-AR Aging'!$B$66</definedName>
    <definedName name="QB_ROW_1312210" localSheetId="6" hidden="1">'c4-AR Aging'!$B$101</definedName>
    <definedName name="QB_ROW_13321" localSheetId="3" hidden="1">'c4-Stmt of Fin Pos by Month'!$C$73</definedName>
    <definedName name="QB_ROW_13321" localSheetId="0" hidden="1">'c4-Stmt of Fin. Pos'!$C$63</definedName>
    <definedName name="QB_ROW_135240" localSheetId="2" hidden="1">'c4-Stmt of Act. by Class'!#REF!</definedName>
    <definedName name="QB_ROW_135240" localSheetId="4" hidden="1">'c4-Stmt of Act. by Month'!$E$39</definedName>
    <definedName name="QB_ROW_135240" localSheetId="1" hidden="1">'c4-Stmt of Actv. Act. vs Budget'!$E$35</definedName>
    <definedName name="QB_ROW_139340" localSheetId="2" hidden="1">'c4-Stmt of Act. by Class'!#REF!</definedName>
    <definedName name="QB_ROW_139340" localSheetId="4" hidden="1">'c4-Stmt of Act. by Month'!$E$45</definedName>
    <definedName name="QB_ROW_139340" localSheetId="1" hidden="1">'c4-Stmt of Actv. Act. vs Budget'!$E$41</definedName>
    <definedName name="QB_ROW_14011" localSheetId="3" hidden="1">'c4-Stmt of Fin Pos by Month'!$B$75</definedName>
    <definedName name="QB_ROW_14011" localSheetId="0" hidden="1">'c4-Stmt of Fin. Pos'!$B$65</definedName>
    <definedName name="QB_ROW_140240" localSheetId="2" hidden="1">'c4-Stmt of Act. by Class'!#REF!</definedName>
    <definedName name="QB_ROW_140240" localSheetId="4" hidden="1">'c4-Stmt of Act. by Month'!$E$43</definedName>
    <definedName name="QB_ROW_140240" localSheetId="1" hidden="1">'c4-Stmt of Actv. Act. vs Budget'!$E$39</definedName>
    <definedName name="QB_ROW_141240" localSheetId="2" hidden="1">'c4-Stmt of Act. by Class'!#REF!</definedName>
    <definedName name="QB_ROW_141240" localSheetId="4" hidden="1">'c4-Stmt of Act. by Month'!$E$44</definedName>
    <definedName name="QB_ROW_141240" localSheetId="1" hidden="1">'c4-Stmt of Actv. Act. vs Budget'!$E$40</definedName>
    <definedName name="QB_ROW_142240" localSheetId="2" hidden="1">'c4-Stmt of Act. by Class'!#REF!</definedName>
    <definedName name="QB_ROW_142240" localSheetId="4" hidden="1">'c4-Stmt of Act. by Month'!$E$47</definedName>
    <definedName name="QB_ROW_142240" localSheetId="1" hidden="1">'c4-Stmt of Actv. Act. vs Budget'!$E$43</definedName>
    <definedName name="QB_ROW_14311" localSheetId="3" hidden="1">'c4-Stmt of Fin Pos by Month'!$B$87</definedName>
    <definedName name="QB_ROW_14311" localSheetId="0" hidden="1">'c4-Stmt of Fin. Pos'!$B$73</definedName>
    <definedName name="QB_ROW_143240" localSheetId="2" hidden="1">'c4-Stmt of Act. by Class'!#REF!</definedName>
    <definedName name="QB_ROW_143240" localSheetId="4" hidden="1">'c4-Stmt of Act. by Month'!$E$42</definedName>
    <definedName name="QB_ROW_143240" localSheetId="1" hidden="1">'c4-Stmt of Actv. Act. vs Budget'!$E$38</definedName>
    <definedName name="QB_ROW_144340" localSheetId="2" hidden="1">'c4-Stmt of Act. by Class'!#REF!</definedName>
    <definedName name="QB_ROW_144340" localSheetId="4" hidden="1">'c4-Stmt of Act. by Month'!$E$46</definedName>
    <definedName name="QB_ROW_144340" localSheetId="1" hidden="1">'c4-Stmt of Actv. Act. vs Budget'!$E$42</definedName>
    <definedName name="QB_ROW_15040" localSheetId="2" hidden="1">'c4-Stmt of Act. by Class'!#REF!</definedName>
    <definedName name="QB_ROW_15040" localSheetId="4" hidden="1">'c4-Stmt of Act. by Month'!$E$18</definedName>
    <definedName name="QB_ROW_15040" localSheetId="1" hidden="1">'c4-Stmt of Actv. Act. vs Budget'!$E$17</definedName>
    <definedName name="QB_ROW_15340" localSheetId="2" hidden="1">'c4-Stmt of Act. by Class'!#REF!</definedName>
    <definedName name="QB_ROW_15340" localSheetId="4" hidden="1">'c4-Stmt of Act. by Month'!$E$30</definedName>
    <definedName name="QB_ROW_15340" localSheetId="1" hidden="1">'c4-Stmt of Actv. Act. vs Budget'!$E$27</definedName>
    <definedName name="QB_ROW_16040" localSheetId="2" hidden="1">'c4-Stmt of Act. by Class'!#REF!</definedName>
    <definedName name="QB_ROW_16040" localSheetId="4" hidden="1">'c4-Stmt of Act. by Month'!$E$4</definedName>
    <definedName name="QB_ROW_16040" localSheetId="1" hidden="1">'c4-Stmt of Actv. Act. vs Budget'!$E$5</definedName>
    <definedName name="QB_ROW_16250" localSheetId="4" hidden="1">'c4-Stmt of Act. by Month'!$F$8</definedName>
    <definedName name="QB_ROW_163240" localSheetId="3" hidden="1">'c4-Stmt of Fin Pos by Month'!$E$66</definedName>
    <definedName name="QB_ROW_163240" localSheetId="0" hidden="1">'c4-Stmt of Fin. Pos'!$E$57</definedName>
    <definedName name="QB_ROW_16340" localSheetId="2" hidden="1">'c4-Stmt of Act. by Class'!#REF!</definedName>
    <definedName name="QB_ROW_16340" localSheetId="4" hidden="1">'c4-Stmt of Act. by Month'!$E$9</definedName>
    <definedName name="QB_ROW_16340" localSheetId="1" hidden="1">'c4-Stmt of Actv. Act. vs Budget'!$E$9</definedName>
    <definedName name="QB_ROW_165240" localSheetId="3" hidden="1">'c4-Stmt of Fin Pos by Month'!$E$43</definedName>
    <definedName name="QB_ROW_165240" localSheetId="0" hidden="1">'c4-Stmt of Fin. Pos'!$E$39</definedName>
    <definedName name="QB_ROW_169220" localSheetId="3" hidden="1">'c4-Stmt of Fin Pos by Month'!$C$32</definedName>
    <definedName name="QB_ROW_171220" localSheetId="3" hidden="1">'c4-Stmt of Fin Pos by Month'!$C$33</definedName>
    <definedName name="QB_ROW_171220" localSheetId="0" hidden="1">'c4-Stmt of Fin. Pos'!$C$29</definedName>
    <definedName name="QB_ROW_17221" localSheetId="3" hidden="1">'c4-Stmt of Fin Pos by Month'!$C$86</definedName>
    <definedName name="QB_ROW_17221" localSheetId="0" hidden="1">'c4-Stmt of Fin. Pos'!$C$72</definedName>
    <definedName name="QB_ROW_17250" localSheetId="2" hidden="1">'c4-Stmt of Act. by Class'!#REF!</definedName>
    <definedName name="QB_ROW_17250" localSheetId="4" hidden="1">'c4-Stmt of Act. by Month'!$F$7</definedName>
    <definedName name="QB_ROW_17250" localSheetId="1" hidden="1">'c4-Stmt of Actv. Act. vs Budget'!$F$8</definedName>
    <definedName name="QB_ROW_173230" localSheetId="3" hidden="1">'c4-Stmt of Fin Pos by Month'!$D$16</definedName>
    <definedName name="QB_ROW_173230" localSheetId="0" hidden="1">'c4-Stmt of Fin. Pos'!$D$15</definedName>
    <definedName name="QB_ROW_1746210" localSheetId="6" hidden="1">'c4-AR Aging'!$B$39</definedName>
    <definedName name="QB_ROW_1747210" localSheetId="6" hidden="1">'c4-AR Aging'!$B$50</definedName>
    <definedName name="QB_ROW_1778210" localSheetId="5" hidden="1">'c4-AP Aging'!#REF!</definedName>
    <definedName name="QB_ROW_178250" localSheetId="4" hidden="1">'c4-Stmt of Act. by Month'!$F$23</definedName>
    <definedName name="QB_ROW_18220" localSheetId="3" hidden="1">'c4-Stmt of Fin Pos by Month'!$C$76</definedName>
    <definedName name="QB_ROW_18220" localSheetId="0" hidden="1">'c4-Stmt of Fin. Pos'!$C$66</definedName>
    <definedName name="QB_ROW_18301" localSheetId="2" hidden="1">'c4-Stmt of Act. by Class'!#REF!</definedName>
    <definedName name="QB_ROW_18301" localSheetId="4" hidden="1">'c4-Stmt of Act. by Month'!$A$58</definedName>
    <definedName name="QB_ROW_18301" localSheetId="1" hidden="1">'c4-Stmt of Actv. Act. vs Budget'!$A$52</definedName>
    <definedName name="QB_ROW_190040" localSheetId="3" hidden="1">'c4-Stmt of Fin Pos by Month'!$E$46</definedName>
    <definedName name="QB_ROW_190040" localSheetId="0" hidden="1">'c4-Stmt of Fin. Pos'!$E$42</definedName>
    <definedName name="QB_ROW_19011" localSheetId="2" hidden="1">'c4-Stmt of Act. by Class'!#REF!</definedName>
    <definedName name="QB_ROW_19011" localSheetId="4" hidden="1">'c4-Stmt of Act. by Month'!$B$2</definedName>
    <definedName name="QB_ROW_19011" localSheetId="1" hidden="1">'c4-Stmt of Actv. Act. vs Budget'!$B$3</definedName>
    <definedName name="QB_ROW_190340" localSheetId="3" hidden="1">'c4-Stmt of Fin Pos by Month'!$E$53</definedName>
    <definedName name="QB_ROW_190340" localSheetId="0" hidden="1">'c4-Stmt of Fin. Pos'!$E$47</definedName>
    <definedName name="QB_ROW_192210" localSheetId="6" hidden="1">'c4-AR Aging'!$B$7</definedName>
    <definedName name="QB_ROW_19250" localSheetId="2" hidden="1">'c4-Stmt of Act. by Class'!#REF!</definedName>
    <definedName name="QB_ROW_19250" localSheetId="4" hidden="1">'c4-Stmt of Act. by Month'!$F$22</definedName>
    <definedName name="QB_ROW_19250" localSheetId="1" hidden="1">'c4-Stmt of Actv. Act. vs Budget'!$F$20</definedName>
    <definedName name="QB_ROW_1928210" localSheetId="5" hidden="1">'c4-AP Aging'!#REF!</definedName>
    <definedName name="QB_ROW_19311" localSheetId="2" hidden="1">'c4-Stmt of Act. by Class'!#REF!</definedName>
    <definedName name="QB_ROW_19311" localSheetId="4" hidden="1">'c4-Stmt of Act. by Month'!$B$56</definedName>
    <definedName name="QB_ROW_19311" localSheetId="1" hidden="1">'c4-Stmt of Actv. Act. vs Budget'!$B$51</definedName>
    <definedName name="QB_ROW_193210" localSheetId="6" hidden="1">'c4-AR Aging'!$B$63</definedName>
    <definedName name="QB_ROW_194220" localSheetId="3" hidden="1">'c4-Stmt of Fin Pos by Month'!$C$36</definedName>
    <definedName name="QB_ROW_194220" localSheetId="0" hidden="1">'c4-Stmt of Fin. Pos'!$C$32</definedName>
    <definedName name="QB_ROW_195210" localSheetId="6" hidden="1">'c4-AR Aging'!$B$80</definedName>
    <definedName name="QB_ROW_195240" localSheetId="2" hidden="1">'c4-Stmt of Act. by Class'!#REF!</definedName>
    <definedName name="QB_ROW_195240" localSheetId="4" hidden="1">'c4-Stmt of Act. by Month'!$E$54</definedName>
    <definedName name="QB_ROW_195240" localSheetId="1" hidden="1">'c4-Stmt of Actv. Act. vs Budget'!$E$49</definedName>
    <definedName name="QB_ROW_196210" localSheetId="6" hidden="1">'c4-AR Aging'!$B$81</definedName>
    <definedName name="QB_ROW_196230" localSheetId="3" hidden="1">'c4-Stmt of Fin Pos by Month'!$D$21</definedName>
    <definedName name="QB_ROW_197210" localSheetId="6" hidden="1">'c4-AR Aging'!$B$89</definedName>
    <definedName name="QB_ROW_199210" localSheetId="6" hidden="1">'c4-AR Aging'!$B$95</definedName>
    <definedName name="QB_ROW_200210" localSheetId="6" hidden="1">'c4-AR Aging'!$B$99</definedName>
    <definedName name="QB_ROW_200230" localSheetId="3" hidden="1">'c4-Stmt of Fin Pos by Month'!$D$19</definedName>
    <definedName name="QB_ROW_200230" localSheetId="0" hidden="1">'c4-Stmt of Fin. Pos'!$D$18</definedName>
    <definedName name="QB_ROW_20031" localSheetId="2" hidden="1">'c4-Stmt of Act. by Class'!#REF!</definedName>
    <definedName name="QB_ROW_20031" localSheetId="4" hidden="1">'c4-Stmt of Act. by Month'!$D$3</definedName>
    <definedName name="QB_ROW_20031" localSheetId="1" hidden="1">'c4-Stmt of Actv. Act. vs Budget'!$D$4</definedName>
    <definedName name="QB_ROW_201210" localSheetId="6" hidden="1">'c4-AR Aging'!$B$105</definedName>
    <definedName name="QB_ROW_2021" localSheetId="3" hidden="1">'c4-Stmt of Fin Pos by Month'!$C$4</definedName>
    <definedName name="QB_ROW_2021" localSheetId="0" hidden="1">'c4-Stmt of Fin. Pos'!$C$4</definedName>
    <definedName name="QB_ROW_202210" localSheetId="6" hidden="1">'c4-AR Aging'!$B$107</definedName>
    <definedName name="QB_ROW_20331" localSheetId="2" hidden="1">'c4-Stmt of Act. by Class'!#REF!</definedName>
    <definedName name="QB_ROW_20331" localSheetId="4" hidden="1">'c4-Stmt of Act. by Month'!$D$34</definedName>
    <definedName name="QB_ROW_20331" localSheetId="1" hidden="1">'c4-Stmt of Actv. Act. vs Budget'!$D$30</definedName>
    <definedName name="QB_ROW_20350" localSheetId="2" hidden="1">'c4-Stmt of Act. by Class'!#REF!</definedName>
    <definedName name="QB_ROW_20350" localSheetId="4" hidden="1">'c4-Stmt of Act. by Month'!$F$24</definedName>
    <definedName name="QB_ROW_20350" localSheetId="1" hidden="1">'c4-Stmt of Actv. Act. vs Budget'!$F$21</definedName>
    <definedName name="QB_ROW_205040" localSheetId="2" hidden="1">'c4-Stmt of Act. by Class'!#REF!</definedName>
    <definedName name="QB_ROW_205040" localSheetId="4" hidden="1">'c4-Stmt of Act. by Month'!$E$10</definedName>
    <definedName name="QB_ROW_205040" localSheetId="1" hidden="1">'c4-Stmt of Actv. Act. vs Budget'!$E$10</definedName>
    <definedName name="QB_ROW_205340" localSheetId="2" hidden="1">'c4-Stmt of Act. by Class'!#REF!</definedName>
    <definedName name="QB_ROW_205340" localSheetId="4" hidden="1">'c4-Stmt of Act. by Month'!$E$17</definedName>
    <definedName name="QB_ROW_205340" localSheetId="1" hidden="1">'c4-Stmt of Actv. Act. vs Budget'!$E$16</definedName>
    <definedName name="QB_ROW_209250" localSheetId="2" hidden="1">'c4-Stmt of Act. by Class'!#REF!</definedName>
    <definedName name="QB_ROW_209250" localSheetId="4" hidden="1">'c4-Stmt of Act. by Month'!$F$14</definedName>
    <definedName name="QB_ROW_209250" localSheetId="1" hidden="1">'c4-Stmt of Actv. Act. vs Budget'!$F$14</definedName>
    <definedName name="QB_ROW_210210" localSheetId="6" hidden="1">'c4-AR Aging'!$B$52</definedName>
    <definedName name="QB_ROW_210240" localSheetId="2" hidden="1">'c4-Stmt of Act. by Class'!#REF!</definedName>
    <definedName name="QB_ROW_210240" localSheetId="4" hidden="1">'c4-Stmt of Act. by Month'!$E$41</definedName>
    <definedName name="QB_ROW_210240" localSheetId="1" hidden="1">'c4-Stmt of Actv. Act. vs Budget'!$E$37</definedName>
    <definedName name="QB_ROW_21031" localSheetId="2" hidden="1">'c4-Stmt of Act. by Class'!#REF!</definedName>
    <definedName name="QB_ROW_21031" localSheetId="4" hidden="1">'c4-Stmt of Act. by Month'!$D$37</definedName>
    <definedName name="QB_ROW_21031" localSheetId="1" hidden="1">'c4-Stmt of Actv. Act. vs Budget'!$D$33</definedName>
    <definedName name="QB_ROW_211210" localSheetId="6" hidden="1">'c4-AR Aging'!$B$79</definedName>
    <definedName name="QB_ROW_211240" localSheetId="2" hidden="1">'c4-Stmt of Act. by Class'!#REF!</definedName>
    <definedName name="QB_ROW_211240" localSheetId="4" hidden="1">'c4-Stmt of Act. by Month'!$E$48</definedName>
    <definedName name="QB_ROW_211240" localSheetId="1" hidden="1">'c4-Stmt of Actv. Act. vs Budget'!$E$44</definedName>
    <definedName name="QB_ROW_212240" localSheetId="2" hidden="1">'c4-Stmt of Act. by Class'!#REF!</definedName>
    <definedName name="QB_ROW_212240" localSheetId="4" hidden="1">'c4-Stmt of Act. by Month'!$E$53</definedName>
    <definedName name="QB_ROW_212240" localSheetId="1" hidden="1">'c4-Stmt of Actv. Act. vs Budget'!$E$48</definedName>
    <definedName name="QB_ROW_213250" localSheetId="2" hidden="1">'c4-Stmt of Act. by Class'!#REF!</definedName>
    <definedName name="QB_ROW_213250" localSheetId="4" hidden="1">'c4-Stmt of Act. by Month'!$F$6</definedName>
    <definedName name="QB_ROW_213250" localSheetId="1" hidden="1">'c4-Stmt of Actv. Act. vs Budget'!$F$7</definedName>
    <definedName name="QB_ROW_21331" localSheetId="2" hidden="1">'c4-Stmt of Act. by Class'!#REF!</definedName>
    <definedName name="QB_ROW_21331" localSheetId="4" hidden="1">'c4-Stmt of Act. by Month'!$D$55</definedName>
    <definedName name="QB_ROW_21331" localSheetId="1" hidden="1">'c4-Stmt of Actv. Act. vs Budget'!$D$50</definedName>
    <definedName name="QB_ROW_214340" localSheetId="2" hidden="1">'c4-Stmt of Act. by Class'!#REF!</definedName>
    <definedName name="QB_ROW_214340" localSheetId="4" hidden="1">'c4-Stmt of Act. by Month'!$E$38</definedName>
    <definedName name="QB_ROW_214340" localSheetId="1" hidden="1">'c4-Stmt of Actv. Act. vs Budget'!$E$34</definedName>
    <definedName name="QB_ROW_218250" localSheetId="2" hidden="1">'c4-Stmt of Act. by Class'!#REF!</definedName>
    <definedName name="QB_ROW_218250" localSheetId="4" hidden="1">'c4-Stmt of Act. by Month'!$F$11</definedName>
    <definedName name="QB_ROW_218250" localSheetId="1" hidden="1">'c4-Stmt of Actv. Act. vs Budget'!$F$11</definedName>
    <definedName name="QB_ROW_22311" localSheetId="4" hidden="1">'c4-Stmt of Act. by Month'!$B$57</definedName>
    <definedName name="QB_ROW_2255210" localSheetId="6" hidden="1">'c4-AR Aging'!$B$90</definedName>
    <definedName name="QB_ROW_2257210" localSheetId="6" hidden="1">'c4-AR Aging'!$B$83</definedName>
    <definedName name="QB_ROW_2258210" localSheetId="6" hidden="1">'c4-AR Aging'!$B$85</definedName>
    <definedName name="QB_ROW_226250" localSheetId="2" hidden="1">'c4-Stmt of Act. by Class'!#REF!</definedName>
    <definedName name="QB_ROW_226250" localSheetId="4" hidden="1">'c4-Stmt of Act. by Month'!$F$5</definedName>
    <definedName name="QB_ROW_226250" localSheetId="1" hidden="1">'c4-Stmt of Actv. Act. vs Budget'!$F$6</definedName>
    <definedName name="QB_ROW_2276210" localSheetId="6" hidden="1">'c4-AR Aging'!$B$53</definedName>
    <definedName name="QB_ROW_2278210" localSheetId="6" hidden="1">'c4-AR Aging'!$B$11</definedName>
    <definedName name="QB_ROW_229230" localSheetId="3" hidden="1">'c4-Stmt of Fin Pos by Month'!$D$26</definedName>
    <definedName name="QB_ROW_229230" localSheetId="0" hidden="1">'c4-Stmt of Fin. Pos'!$D$23</definedName>
    <definedName name="QB_ROW_2321" localSheetId="3" hidden="1">'c4-Stmt of Fin Pos by Month'!$C$14</definedName>
    <definedName name="QB_ROW_2321" localSheetId="0" hidden="1">'c4-Stmt of Fin. Pos'!$C$13</definedName>
    <definedName name="QB_ROW_2362210" localSheetId="6" hidden="1">'c4-AR Aging'!$B$109</definedName>
    <definedName name="QB_ROW_238210" localSheetId="6" hidden="1">'c4-AR Aging'!$B$88</definedName>
    <definedName name="QB_ROW_238240" localSheetId="2" hidden="1">'c4-Stmt of Act. by Class'!#REF!</definedName>
    <definedName name="QB_ROW_238240" localSheetId="4" hidden="1">'c4-Stmt of Act. by Month'!$E$49</definedName>
    <definedName name="QB_ROW_238240" localSheetId="1" hidden="1">'c4-Stmt of Actv. Act. vs Budget'!$E$45</definedName>
    <definedName name="QB_ROW_240240" localSheetId="3" hidden="1">'c4-Stmt of Fin Pos by Month'!$E$6</definedName>
    <definedName name="QB_ROW_240240" localSheetId="0" hidden="1">'c4-Stmt of Fin. Pos'!$E$6</definedName>
    <definedName name="QB_ROW_2424210" localSheetId="6" hidden="1">'c4-AR Aging'!$B$68</definedName>
    <definedName name="QB_ROW_244240" localSheetId="3" hidden="1">'c4-Stmt of Fin Pos by Month'!$E$68</definedName>
    <definedName name="QB_ROW_247230" localSheetId="3" hidden="1">'c4-Stmt of Fin Pos by Month'!$D$27</definedName>
    <definedName name="QB_ROW_247230" localSheetId="0" hidden="1">'c4-Stmt of Fin. Pos'!$D$24</definedName>
    <definedName name="QB_ROW_248050" localSheetId="3" hidden="1">'c4-Stmt of Fin Pos by Month'!$F$47</definedName>
    <definedName name="QB_ROW_248050" localSheetId="0" hidden="1">'c4-Stmt of Fin. Pos'!$F$43</definedName>
    <definedName name="QB_ROW_248350" localSheetId="3" hidden="1">'c4-Stmt of Fin Pos by Month'!$F$52</definedName>
    <definedName name="QB_ROW_248350" localSheetId="0" hidden="1">'c4-Stmt of Fin. Pos'!$F$46</definedName>
    <definedName name="QB_ROW_254230" localSheetId="3" hidden="1">'c4-Stmt of Fin Pos by Month'!$D$72</definedName>
    <definedName name="QB_ROW_254230" localSheetId="0" hidden="1">'c4-Stmt of Fin. Pos'!$D$62</definedName>
    <definedName name="QB_ROW_256220" localSheetId="3" hidden="1">'c4-Stmt of Fin Pos by Month'!$C$31</definedName>
    <definedName name="QB_ROW_256220" localSheetId="0" hidden="1">'c4-Stmt of Fin. Pos'!$C$28</definedName>
    <definedName name="QB_ROW_257240" localSheetId="2" hidden="1">'c4-Stmt of Act. by Class'!#REF!</definedName>
    <definedName name="QB_ROW_257240" localSheetId="4" hidden="1">'c4-Stmt of Act. by Month'!$E$31</definedName>
    <definedName name="QB_ROW_257240" localSheetId="1" hidden="1">'c4-Stmt of Actv. Act. vs Budget'!$E$28</definedName>
    <definedName name="QB_ROW_260230" localSheetId="3" hidden="1">'c4-Stmt of Fin Pos by Month'!$D$20</definedName>
    <definedName name="QB_ROW_265260" localSheetId="3" hidden="1">'c4-Stmt of Fin Pos by Month'!$G$49</definedName>
    <definedName name="QB_ROW_266240" localSheetId="3" hidden="1">'c4-Stmt of Fin Pos by Month'!$E$7</definedName>
    <definedName name="QB_ROW_266240" localSheetId="0" hidden="1">'c4-Stmt of Fin. Pos'!$E$7</definedName>
    <definedName name="QB_ROW_267260" localSheetId="3" hidden="1">'c4-Stmt of Fin Pos by Month'!$G$50</definedName>
    <definedName name="QB_ROW_267260" localSheetId="0" hidden="1">'c4-Stmt of Fin. Pos'!$G$44</definedName>
    <definedName name="QB_ROW_268340" localSheetId="4" hidden="1">'c4-Stmt of Act. by Month'!$E$33</definedName>
    <definedName name="QB_ROW_27050" localSheetId="2" hidden="1">'c4-Stmt of Act. by Class'!#REF!</definedName>
    <definedName name="QB_ROW_27050" localSheetId="4" hidden="1">'c4-Stmt of Act. by Month'!$F$25</definedName>
    <definedName name="QB_ROW_27050" localSheetId="1" hidden="1">'c4-Stmt of Actv. Act. vs Budget'!$F$22</definedName>
    <definedName name="QB_ROW_27350" localSheetId="2" hidden="1">'c4-Stmt of Act. by Class'!#REF!</definedName>
    <definedName name="QB_ROW_27350" localSheetId="4" hidden="1">'c4-Stmt of Act. by Month'!$F$29</definedName>
    <definedName name="QB_ROW_27350" localSheetId="1" hidden="1">'c4-Stmt of Actv. Act. vs Budget'!$F$26</definedName>
    <definedName name="QB_ROW_2744210" localSheetId="5" hidden="1">'c4-AP Aging'!#REF!</definedName>
    <definedName name="QB_ROW_278210" localSheetId="6" hidden="1">'c4-AR Aging'!$B$91</definedName>
    <definedName name="QB_ROW_280210" localSheetId="6" hidden="1">'c4-AR Aging'!$B$29</definedName>
    <definedName name="QB_ROW_281210" localSheetId="6" hidden="1">'c4-AR Aging'!$B$45</definedName>
    <definedName name="QB_ROW_283240" localSheetId="3" hidden="1">'c4-Stmt of Fin Pos by Month'!$E$23</definedName>
    <definedName name="QB_ROW_283240" localSheetId="0" hidden="1">'c4-Stmt of Fin. Pos'!$E$20</definedName>
    <definedName name="QB_ROW_284240" localSheetId="2" hidden="1">'c4-Stmt of Act. by Class'!#REF!</definedName>
    <definedName name="QB_ROW_284240" localSheetId="4" hidden="1">'c4-Stmt of Act. by Month'!$E$40</definedName>
    <definedName name="QB_ROW_284240" localSheetId="1" hidden="1">'c4-Stmt of Actv. Act. vs Budget'!$E$36</definedName>
    <definedName name="QB_ROW_285210" localSheetId="6" hidden="1">'c4-AR Aging'!$B$113</definedName>
    <definedName name="QB_ROW_287250" localSheetId="2" hidden="1">'c4-Stmt of Act. by Class'!#REF!</definedName>
    <definedName name="QB_ROW_287250" localSheetId="4" hidden="1">'c4-Stmt of Act. by Month'!$F$12</definedName>
    <definedName name="QB_ROW_287250" localSheetId="1" hidden="1">'c4-Stmt of Actv. Act. vs Budget'!$F$12</definedName>
    <definedName name="QB_ROW_289260" localSheetId="2" hidden="1">'c4-Stmt of Act. by Class'!#REF!</definedName>
    <definedName name="QB_ROW_289260" localSheetId="4" hidden="1">'c4-Stmt of Act. by Month'!$G$26</definedName>
    <definedName name="QB_ROW_289260" localSheetId="1" hidden="1">'c4-Stmt of Actv. Act. vs Budget'!$G$23</definedName>
    <definedName name="QB_ROW_2911210" localSheetId="6" hidden="1">'c4-AR Aging'!$B$116</definedName>
    <definedName name="QB_ROW_291260" localSheetId="3" hidden="1">'c4-Stmt of Fin Pos by Month'!$G$51</definedName>
    <definedName name="QB_ROW_291260" localSheetId="0" hidden="1">'c4-Stmt of Fin. Pos'!$G$45</definedName>
    <definedName name="QB_ROW_294250" localSheetId="4" hidden="1">'c4-Stmt of Act. by Month'!$F$16</definedName>
    <definedName name="QB_ROW_295240" localSheetId="3" hidden="1">'c4-Stmt of Fin Pos by Month'!$E$65</definedName>
    <definedName name="QB_ROW_295240" localSheetId="0" hidden="1">'c4-Stmt of Fin. Pos'!$E$56</definedName>
    <definedName name="QB_ROW_297020" localSheetId="3" hidden="1">'c4-Stmt of Fin Pos by Month'!$C$77</definedName>
    <definedName name="QB_ROW_297020" localSheetId="0" hidden="1">'c4-Stmt of Fin. Pos'!$C$67</definedName>
    <definedName name="QB_ROW_297210" localSheetId="6" hidden="1">'c4-AR Aging'!$B$24</definedName>
    <definedName name="QB_ROW_297320" localSheetId="3" hidden="1">'c4-Stmt of Fin Pos by Month'!$C$82</definedName>
    <definedName name="QB_ROW_297320" localSheetId="0" hidden="1">'c4-Stmt of Fin. Pos'!$C$71</definedName>
    <definedName name="QB_ROW_298230" localSheetId="3" hidden="1">'c4-Stmt of Fin Pos by Month'!$D$78</definedName>
    <definedName name="QB_ROW_298230" localSheetId="0" hidden="1">'c4-Stmt of Fin. Pos'!$D$68</definedName>
    <definedName name="QB_ROW_299230" localSheetId="3" hidden="1">'c4-Stmt of Fin Pos by Month'!$D$79</definedName>
    <definedName name="QB_ROW_299230" localSheetId="0" hidden="1">'c4-Stmt of Fin. Pos'!$D$69</definedName>
    <definedName name="QB_ROW_300210" localSheetId="6" hidden="1">'c4-AR Aging'!$B$31</definedName>
    <definedName name="QB_ROW_300260" localSheetId="2" hidden="1">'c4-Stmt of Act. by Class'!#REF!</definedName>
    <definedName name="QB_ROW_300260" localSheetId="4" hidden="1">'c4-Stmt of Act. by Month'!$G$27</definedName>
    <definedName name="QB_ROW_300260" localSheetId="1" hidden="1">'c4-Stmt of Actv. Act. vs Budget'!$G$24</definedName>
    <definedName name="QB_ROW_301" localSheetId="3" hidden="1">'c4-Stmt of Fin Pos by Month'!$A$38</definedName>
    <definedName name="QB_ROW_301" localSheetId="0" hidden="1">'c4-Stmt of Fin. Pos'!$A$34</definedName>
    <definedName name="QB_ROW_301210" localSheetId="6" hidden="1">'c4-AR Aging'!$B$41</definedName>
    <definedName name="QB_ROW_301260" localSheetId="2" hidden="1">'c4-Stmt of Act. by Class'!#REF!</definedName>
    <definedName name="QB_ROW_301260" localSheetId="4" hidden="1">'c4-Stmt of Act. by Month'!$G$28</definedName>
    <definedName name="QB_ROW_301260" localSheetId="1" hidden="1">'c4-Stmt of Actv. Act. vs Budget'!$G$25</definedName>
    <definedName name="QB_ROW_3021" localSheetId="3" hidden="1">'c4-Stmt of Fin Pos by Month'!$C$15</definedName>
    <definedName name="QB_ROW_3021" localSheetId="0" hidden="1">'c4-Stmt of Fin. Pos'!$C$14</definedName>
    <definedName name="QB_ROW_302210" localSheetId="6" hidden="1">'c4-AR Aging'!$B$51</definedName>
    <definedName name="QB_ROW_302230" localSheetId="3" hidden="1">'c4-Stmt of Fin Pos by Month'!$D$80</definedName>
    <definedName name="QB_ROW_302230" localSheetId="0" hidden="1">'c4-Stmt of Fin. Pos'!$D$70</definedName>
    <definedName name="QB_ROW_303230" localSheetId="3" hidden="1">'c4-Stmt of Fin Pos by Month'!$D$81</definedName>
    <definedName name="QB_ROW_3040" localSheetId="3" hidden="1">'c4-Stmt of Fin Pos by Month'!$E$61</definedName>
    <definedName name="QB_ROW_305210" localSheetId="6" hidden="1">'c4-AR Aging'!$B$108</definedName>
    <definedName name="QB_ROW_305250" localSheetId="3" hidden="1">'c4-Stmt of Fin Pos by Month'!$F$62</definedName>
    <definedName name="QB_ROW_306040" localSheetId="3" hidden="1">'c4-Stmt of Fin Pos by Month'!$E$56</definedName>
    <definedName name="QB_ROW_306040" localSheetId="0" hidden="1">'c4-Stmt of Fin. Pos'!$E$50</definedName>
    <definedName name="QB_ROW_306340" localSheetId="3" hidden="1">'c4-Stmt of Fin Pos by Month'!$E$60</definedName>
    <definedName name="QB_ROW_306340" localSheetId="0" hidden="1">'c4-Stmt of Fin. Pos'!$E$54</definedName>
    <definedName name="QB_ROW_307250" localSheetId="3" hidden="1">'c4-Stmt of Fin Pos by Month'!$F$57</definedName>
    <definedName name="QB_ROW_307250" localSheetId="0" hidden="1">'c4-Stmt of Fin. Pos'!$F$51</definedName>
    <definedName name="QB_ROW_308020" localSheetId="3" hidden="1">'c4-Stmt of Fin Pos by Month'!$C$83</definedName>
    <definedName name="QB_ROW_308320" localSheetId="3" hidden="1">'c4-Stmt of Fin Pos by Month'!$C$85</definedName>
    <definedName name="QB_ROW_309230" localSheetId="3" hidden="1">'c4-Stmt of Fin Pos by Month'!$D$84</definedName>
    <definedName name="QB_ROW_310210" localSheetId="6" hidden="1">'c4-AR Aging'!$B$30</definedName>
    <definedName name="QB_ROW_310250" localSheetId="2" hidden="1">'c4-Stmt of Act. by Class'!#REF!</definedName>
    <definedName name="QB_ROW_310250" localSheetId="4" hidden="1">'c4-Stmt of Act. by Month'!$F$15</definedName>
    <definedName name="QB_ROW_310250" localSheetId="1" hidden="1">'c4-Stmt of Actv. Act. vs Budget'!$F$15</definedName>
    <definedName name="QB_ROW_31301" localSheetId="6" hidden="1">'c4-AR Aging'!#REF!</definedName>
    <definedName name="QB_ROW_314040" localSheetId="3" hidden="1">'c4-Stmt of Fin Pos by Month'!$E$8</definedName>
    <definedName name="QB_ROW_314040" localSheetId="0" hidden="1">'c4-Stmt of Fin. Pos'!$E$8</definedName>
    <definedName name="QB_ROW_314250" localSheetId="3" hidden="1">'c4-Stmt of Fin Pos by Month'!$F$11</definedName>
    <definedName name="QB_ROW_314340" localSheetId="3" hidden="1">'c4-Stmt of Fin Pos by Month'!$E$12</definedName>
    <definedName name="QB_ROW_314340" localSheetId="0" hidden="1">'c4-Stmt of Fin. Pos'!$E$11</definedName>
    <definedName name="QB_ROW_315250" localSheetId="3" hidden="1">'c4-Stmt of Fin Pos by Month'!$F$58</definedName>
    <definedName name="QB_ROW_315250" localSheetId="0" hidden="1">'c4-Stmt of Fin. Pos'!$F$52</definedName>
    <definedName name="QB_ROW_3161210" localSheetId="5" hidden="1">'c4-AP Aging'!$B$8</definedName>
    <definedName name="QB_ROW_316250" localSheetId="3" hidden="1">'c4-Stmt of Fin Pos by Month'!$F$59</definedName>
    <definedName name="QB_ROW_316250" localSheetId="0" hidden="1">'c4-Stmt of Fin. Pos'!$F$53</definedName>
    <definedName name="QB_ROW_3167210" localSheetId="6" hidden="1">'c4-AR Aging'!$B$38</definedName>
    <definedName name="QB_ROW_3170210" localSheetId="6" hidden="1">'c4-AR Aging'!$B$96</definedName>
    <definedName name="QB_ROW_317210" localSheetId="6" hidden="1">'c4-AR Aging'!$B$15</definedName>
    <definedName name="QB_ROW_3173210" localSheetId="6" hidden="1">'c4-AR Aging'!$B$55</definedName>
    <definedName name="QB_ROW_318260" localSheetId="3" hidden="1">'c4-Stmt of Fin Pos by Month'!$G$48</definedName>
    <definedName name="QB_ROW_319210" localSheetId="6" hidden="1">'c4-AR Aging'!$B$25</definedName>
    <definedName name="QB_ROW_319250" localSheetId="3" hidden="1">'c4-Stmt of Fin Pos by Month'!$F$9</definedName>
    <definedName name="QB_ROW_319250" localSheetId="0" hidden="1">'c4-Stmt of Fin. Pos'!$F$9</definedName>
    <definedName name="QB_ROW_320250" localSheetId="3" hidden="1">'c4-Stmt of Fin Pos by Month'!$F$10</definedName>
    <definedName name="QB_ROW_320250" localSheetId="0" hidden="1">'c4-Stmt of Fin. Pos'!$F$10</definedName>
    <definedName name="QB_ROW_3213210" localSheetId="6" hidden="1">'c4-AR Aging'!$B$26</definedName>
    <definedName name="QB_ROW_3218210" localSheetId="6" hidden="1">'c4-AR Aging'!$B$46</definedName>
    <definedName name="QB_ROW_3223210" localSheetId="6" hidden="1">'c4-AR Aging'!$B$115</definedName>
    <definedName name="QB_ROW_32301" localSheetId="5" hidden="1">'c4-AP Aging'!#REF!</definedName>
    <definedName name="QB_ROW_3239210" localSheetId="5" hidden="1">'c4-AP Aging'!$B$6</definedName>
    <definedName name="QB_ROW_3250" localSheetId="3" hidden="1">'c4-Stmt of Fin Pos by Month'!$F$63</definedName>
    <definedName name="QB_ROW_326210" localSheetId="6" hidden="1">'c4-AR Aging'!$B$98</definedName>
    <definedName name="QB_ROW_327210" localSheetId="6" hidden="1">'c4-AR Aging'!#REF!</definedName>
    <definedName name="QB_ROW_329210" localSheetId="6" hidden="1">'c4-AR Aging'!$B$92</definedName>
    <definedName name="QB_ROW_330210" localSheetId="6" hidden="1">'c4-AR Aging'!$B$59</definedName>
    <definedName name="QB_ROW_3321" localSheetId="3" hidden="1">'c4-Stmt of Fin Pos by Month'!$C$17</definedName>
    <definedName name="QB_ROW_3321" localSheetId="0" hidden="1">'c4-Stmt of Fin. Pos'!$C$16</definedName>
    <definedName name="QB_ROW_33250" localSheetId="2" hidden="1">'c4-Stmt of Act. by Class'!#REF!</definedName>
    <definedName name="QB_ROW_33250" localSheetId="4" hidden="1">'c4-Stmt of Act. by Month'!$F$13</definedName>
    <definedName name="QB_ROW_33250" localSheetId="1" hidden="1">'c4-Stmt of Actv. Act. vs Budget'!$F$13</definedName>
    <definedName name="QB_ROW_3340" localSheetId="3" hidden="1">'c4-Stmt of Fin Pos by Month'!$E$64</definedName>
    <definedName name="QB_ROW_3340" localSheetId="0" hidden="1">'c4-Stmt of Fin. Pos'!$E$55</definedName>
    <definedName name="QB_ROW_3354210" localSheetId="6" hidden="1">'c4-AR Aging'!$B$82</definedName>
    <definedName name="QB_ROW_3360210" localSheetId="6" hidden="1">'c4-AR Aging'!$B$18</definedName>
    <definedName name="QB_ROW_3633210" localSheetId="6" hidden="1">'c4-AR Aging'!$B$16</definedName>
    <definedName name="QB_ROW_3634210" localSheetId="6" hidden="1">'c4-AR Aging'!$B$35</definedName>
    <definedName name="QB_ROW_3635210" localSheetId="6" hidden="1">'c4-AR Aging'!$B$61</definedName>
    <definedName name="QB_ROW_3651210" localSheetId="6" hidden="1">'c4-AR Aging'!#REF!</definedName>
    <definedName name="QB_ROW_365210" localSheetId="6" hidden="1">'c4-AR Aging'!$B$106</definedName>
    <definedName name="QB_ROW_3658210" localSheetId="6" hidden="1">'c4-AR Aging'!$B$17</definedName>
    <definedName name="QB_ROW_3659210" localSheetId="6" hidden="1">'c4-AR Aging'!$B$42</definedName>
    <definedName name="QB_ROW_369210" localSheetId="6" hidden="1">'c4-AR Aging'!$B$32</definedName>
    <definedName name="QB_ROW_373210" localSheetId="6" hidden="1">'c4-AR Aging'!$B$44</definedName>
    <definedName name="QB_ROW_378210" localSheetId="5" hidden="1">'c4-AP Aging'!#REF!</definedName>
    <definedName name="QB_ROW_38250" localSheetId="4" hidden="1">'c4-Stmt of Act. by Month'!$F$19</definedName>
    <definedName name="QB_ROW_385210" localSheetId="6" hidden="1">'c4-AR Aging'!$B$71</definedName>
    <definedName name="QB_ROW_39250" localSheetId="2" hidden="1">'c4-Stmt of Act. by Class'!#REF!</definedName>
    <definedName name="QB_ROW_39250" localSheetId="4" hidden="1">'c4-Stmt of Act. by Month'!$F$20</definedName>
    <definedName name="QB_ROW_39250" localSheetId="1" hidden="1">'c4-Stmt of Actv. Act. vs Budget'!$F$18</definedName>
    <definedName name="QB_ROW_3936210" localSheetId="5" hidden="1">'c4-AP Aging'!$B$9</definedName>
    <definedName name="QB_ROW_398210" localSheetId="6" hidden="1">'c4-AR Aging'!$B$22</definedName>
    <definedName name="QB_ROW_4021" localSheetId="3" hidden="1">'c4-Stmt of Fin Pos by Month'!$C$18</definedName>
    <definedName name="QB_ROW_4021" localSheetId="0" hidden="1">'c4-Stmt of Fin. Pos'!$C$17</definedName>
    <definedName name="QB_ROW_4047210" localSheetId="6" hidden="1">'c4-AR Aging'!$B$36</definedName>
    <definedName name="QB_ROW_4080210" localSheetId="6" hidden="1">'c4-AR Aging'!$B$87</definedName>
    <definedName name="QB_ROW_4092210" localSheetId="6" hidden="1">'c4-AR Aging'!$B$28</definedName>
    <definedName name="QB_ROW_4102210" localSheetId="6" hidden="1">'c4-AR Aging'!$B$94</definedName>
    <definedName name="QB_ROW_4103210" localSheetId="6" hidden="1">'c4-AR Aging'!$B$84</definedName>
    <definedName name="QB_ROW_4185210" localSheetId="6" hidden="1">'c4-AR Aging'!$B$74</definedName>
    <definedName name="QB_ROW_4304210" localSheetId="6" hidden="1">'c4-AR Aging'!$B$3</definedName>
    <definedName name="QB_ROW_4321" localSheetId="3" hidden="1">'c4-Stmt of Fin Pos by Month'!$C$28</definedName>
    <definedName name="QB_ROW_4321" localSheetId="0" hidden="1">'c4-Stmt of Fin. Pos'!$C$25</definedName>
    <definedName name="QB_ROW_43240" localSheetId="2" hidden="1">'c4-Stmt of Act. by Class'!#REF!</definedName>
    <definedName name="QB_ROW_43240" localSheetId="4" hidden="1">'c4-Stmt of Act. by Month'!$E$32</definedName>
    <definedName name="QB_ROW_43240" localSheetId="1" hidden="1">'c4-Stmt of Actv. Act. vs Budget'!$E$29</definedName>
    <definedName name="QB_ROW_4356210" localSheetId="6" hidden="1">'c4-AR Aging'!$B$102</definedName>
    <definedName name="QB_ROW_4361210" localSheetId="6" hidden="1">'c4-AR Aging'!$B$12</definedName>
    <definedName name="QB_ROW_4362210" localSheetId="6" hidden="1">'c4-AR Aging'!$B$62</definedName>
    <definedName name="QB_ROW_4408210" localSheetId="6" hidden="1">'c4-AR Aging'!$B$2</definedName>
    <definedName name="QB_ROW_4430210" localSheetId="6" hidden="1">'c4-AR Aging'!$B$103</definedName>
    <definedName name="QB_ROW_4478210" localSheetId="6" hidden="1">'c4-AR Aging'!#REF!</definedName>
    <definedName name="QB_ROW_4494210" localSheetId="6" hidden="1">'c4-AR Aging'!$B$54</definedName>
    <definedName name="QB_ROW_4496210" localSheetId="6" hidden="1">'c4-AR Aging'!$B$10</definedName>
    <definedName name="QB_ROW_4516210" localSheetId="6" hidden="1">'c4-AR Aging'!$B$4</definedName>
    <definedName name="QB_ROW_4535210" localSheetId="6" hidden="1">'c4-AR Aging'!$B$70</definedName>
    <definedName name="QB_ROW_4543210" localSheetId="6" hidden="1">'c4-AR Aging'!$B$9</definedName>
    <definedName name="QB_ROW_4579210" localSheetId="6" hidden="1">'c4-AR Aging'!$B$56</definedName>
    <definedName name="QB_ROW_4584210" localSheetId="6" hidden="1">'c4-AR Aging'!$B$21</definedName>
    <definedName name="QB_ROW_4657210" localSheetId="6" hidden="1">'c4-AR Aging'!$B$64</definedName>
    <definedName name="QB_ROW_4658210" localSheetId="6" hidden="1">'c4-AR Aging'!$B$73</definedName>
    <definedName name="QB_ROW_4689210" localSheetId="6" hidden="1">'c4-AR Aging'!#REF!</definedName>
    <definedName name="QB_ROW_4714210" localSheetId="6" hidden="1">'c4-AR Aging'!$B$58</definedName>
    <definedName name="QB_ROW_4741210" localSheetId="6" hidden="1">'c4-AR Aging'!$B$97</definedName>
    <definedName name="QB_ROW_4811210" localSheetId="6" hidden="1">'c4-AR Aging'!$B$48</definedName>
    <definedName name="QB_ROW_4822210" localSheetId="6" hidden="1">'c4-AR Aging'!$B$77</definedName>
    <definedName name="QB_ROW_4829210" localSheetId="6" hidden="1">'c4-AR Aging'!$B$60</definedName>
    <definedName name="QB_ROW_4871210" localSheetId="6" hidden="1">'c4-AR Aging'!$B$69</definedName>
    <definedName name="QB_ROW_4878210" localSheetId="6" hidden="1">'c4-AR Aging'!$B$110</definedName>
    <definedName name="QB_ROW_4905210" localSheetId="5" hidden="1">'c4-AP Aging'!$B$3</definedName>
    <definedName name="QB_ROW_4930210" localSheetId="5" hidden="1">'c4-AP Aging'!$B$4</definedName>
    <definedName name="QB_ROW_4931210" localSheetId="6" hidden="1">'c4-AR Aging'!$B$14</definedName>
    <definedName name="QB_ROW_4932210" localSheetId="6" hidden="1">'c4-AR Aging'!$B$20</definedName>
    <definedName name="QB_ROW_4945210" localSheetId="6" hidden="1">'c4-AR Aging'!$B$43</definedName>
    <definedName name="QB_ROW_4981210" localSheetId="5" hidden="1">'c4-AP Aging'!#REF!</definedName>
    <definedName name="QB_ROW_4986210" localSheetId="6" hidden="1">'c4-AR Aging'!$B$76</definedName>
    <definedName name="QB_ROW_5011" localSheetId="3" hidden="1">'c4-Stmt of Fin Pos by Month'!$B$30</definedName>
    <definedName name="QB_ROW_5011" localSheetId="0" hidden="1">'c4-Stmt of Fin. Pos'!$B$27</definedName>
    <definedName name="QB_ROW_5031210" localSheetId="6" hidden="1">'c4-AR Aging'!$B$34</definedName>
    <definedName name="QB_ROW_5033210" localSheetId="6" hidden="1">'c4-AR Aging'!$B$104</definedName>
    <definedName name="QB_ROW_5039210" localSheetId="6" hidden="1">'c4-AR Aging'!$B$114</definedName>
    <definedName name="QB_ROW_5073210" localSheetId="6" hidden="1">'c4-AR Aging'!$B$27</definedName>
    <definedName name="QB_ROW_5094210" localSheetId="6" hidden="1">'c4-AR Aging'!$B$40</definedName>
    <definedName name="QB_ROW_5100210" localSheetId="6" hidden="1">'c4-AR Aging'!$B$65</definedName>
    <definedName name="QB_ROW_5110210" localSheetId="6" hidden="1">'c4-AR Aging'!$B$49</definedName>
    <definedName name="QB_ROW_5111210" localSheetId="6" hidden="1">'c4-AR Aging'!$B$100</definedName>
    <definedName name="QB_ROW_5115210" localSheetId="5" hidden="1">'c4-AP Aging'!$B$2</definedName>
    <definedName name="QB_ROW_51240" localSheetId="2" hidden="1">'c4-Stmt of Act. by Class'!#REF!</definedName>
    <definedName name="QB_ROW_51240" localSheetId="4" hidden="1">'c4-Stmt of Act. by Month'!$E$52</definedName>
    <definedName name="QB_ROW_51240" localSheetId="1" hidden="1">'c4-Stmt of Actv. Act. vs Budget'!$E$47</definedName>
    <definedName name="QB_ROW_5209210" localSheetId="6" hidden="1">'c4-AR Aging'!$B$57</definedName>
    <definedName name="QB_ROW_5211210" localSheetId="6" hidden="1">'c4-AR Aging'!$B$33</definedName>
    <definedName name="QB_ROW_5212210" localSheetId="6" hidden="1">'c4-AR Aging'!#REF!</definedName>
    <definedName name="QB_ROW_5216210" localSheetId="6" hidden="1">'c4-AR Aging'!$B$86</definedName>
    <definedName name="QB_ROW_5285210" localSheetId="5" hidden="1">'c4-AP Aging'!#REF!</definedName>
    <definedName name="QB_ROW_5288210" localSheetId="6" hidden="1">'c4-AR Aging'!#REF!</definedName>
    <definedName name="QB_ROW_5301210" localSheetId="6" hidden="1">'c4-AR Aging'!$B$23</definedName>
    <definedName name="QB_ROW_5311" localSheetId="3" hidden="1">'c4-Stmt of Fin Pos by Month'!$B$34</definedName>
    <definedName name="QB_ROW_5311" localSheetId="0" hidden="1">'c4-Stmt of Fin. Pos'!$B$30</definedName>
    <definedName name="QB_ROW_5315210" localSheetId="6" hidden="1">'c4-AR Aging'!$B$67</definedName>
    <definedName name="QB_ROW_5324210" localSheetId="6" hidden="1">'c4-AR Aging'!$B$72</definedName>
    <definedName name="QB_ROW_53340" localSheetId="2" hidden="1">'c4-Stmt of Act. by Class'!#REF!</definedName>
    <definedName name="QB_ROW_53340" localSheetId="4" hidden="1">'c4-Stmt of Act. by Month'!$E$51</definedName>
    <definedName name="QB_ROW_53340" localSheetId="1" hidden="1">'c4-Stmt of Actv. Act. vs Budget'!$E$46</definedName>
    <definedName name="QB_ROW_5378210" localSheetId="6" hidden="1">'c4-AR Aging'!$B$37</definedName>
    <definedName name="QB_ROW_5386210" localSheetId="5" hidden="1">'c4-AP Aging'!$B$7</definedName>
    <definedName name="QB_ROW_5392210" localSheetId="6" hidden="1">'c4-AR Aging'!$B$6</definedName>
    <definedName name="QB_ROW_5397210" localSheetId="5" hidden="1">'c4-AP Aging'!#REF!</definedName>
    <definedName name="QB_ROW_5402210" localSheetId="6" hidden="1">'c4-AR Aging'!$B$112</definedName>
    <definedName name="QB_ROW_573210" localSheetId="6" hidden="1">'c4-AR Aging'!$B$19</definedName>
    <definedName name="QB_ROW_6011" localSheetId="3" hidden="1">'c4-Stmt of Fin Pos by Month'!$B$35</definedName>
    <definedName name="QB_ROW_6011" localSheetId="0" hidden="1">'c4-Stmt of Fin. Pos'!$B$31</definedName>
    <definedName name="QB_ROW_62340" localSheetId="4" hidden="1">'c4-Stmt of Act. by Month'!$E$50</definedName>
    <definedName name="QB_ROW_6311" localSheetId="3" hidden="1">'c4-Stmt of Fin Pos by Month'!$B$37</definedName>
    <definedName name="QB_ROW_6311" localSheetId="0" hidden="1">'c4-Stmt of Fin. Pos'!$B$33</definedName>
    <definedName name="QB_ROW_67210" localSheetId="6" hidden="1">'c4-AR Aging'!$B$75</definedName>
    <definedName name="QB_ROW_676210" localSheetId="6" hidden="1">'c4-AR Aging'!$B$8</definedName>
    <definedName name="QB_ROW_7001" localSheetId="3" hidden="1">'c4-Stmt of Fin Pos by Month'!$A$39</definedName>
    <definedName name="QB_ROW_7001" localSheetId="0" hidden="1">'c4-Stmt of Fin. Pos'!$A$35</definedName>
    <definedName name="QB_ROW_7030" localSheetId="3" hidden="1">'c4-Stmt of Fin Pos by Month'!$D$5</definedName>
    <definedName name="QB_ROW_7030" localSheetId="0" hidden="1">'c4-Stmt of Fin. Pos'!$D$5</definedName>
    <definedName name="QB_ROW_7301" localSheetId="3" hidden="1">'c4-Stmt of Fin Pos by Month'!$A$88</definedName>
    <definedName name="QB_ROW_7301" localSheetId="0" hidden="1">'c4-Stmt of Fin. Pos'!$A$74</definedName>
    <definedName name="QB_ROW_7330" localSheetId="3" hidden="1">'c4-Stmt of Fin Pos by Month'!$D$13</definedName>
    <definedName name="QB_ROW_7330" localSheetId="0" hidden="1">'c4-Stmt of Fin. Pos'!$D$12</definedName>
    <definedName name="QB_ROW_8011" localSheetId="3" hidden="1">'c4-Stmt of Fin Pos by Month'!$B$40</definedName>
    <definedName name="QB_ROW_8011" localSheetId="0" hidden="1">'c4-Stmt of Fin. Pos'!$B$36</definedName>
    <definedName name="QB_ROW_8311" localSheetId="3" hidden="1">'c4-Stmt of Fin Pos by Month'!$B$74</definedName>
    <definedName name="QB_ROW_8311" localSheetId="0" hidden="1">'c4-Stmt of Fin. Pos'!$B$64</definedName>
    <definedName name="QB_ROW_861210" localSheetId="6" hidden="1">'c4-AR Aging'!$B$5</definedName>
    <definedName name="QB_ROW_86321" localSheetId="2" hidden="1">'c4-Stmt of Act. by Class'!#REF!</definedName>
    <definedName name="QB_ROW_86321" localSheetId="4" hidden="1">'c4-Stmt of Act. by Month'!$C$36</definedName>
    <definedName name="QB_ROW_86321" localSheetId="1" hidden="1">'c4-Stmt of Actv. Act. vs Budget'!$C$32</definedName>
    <definedName name="QB_ROW_87331" localSheetId="2" hidden="1">'c4-Stmt of Act. by Class'!#REF!</definedName>
    <definedName name="QB_ROW_87331" localSheetId="4" hidden="1">'c4-Stmt of Act. by Month'!$D$35</definedName>
    <definedName name="QB_ROW_87331" localSheetId="1" hidden="1">'c4-Stmt of Actv. Act. vs Budget'!$D$31</definedName>
    <definedName name="QB_ROW_880210" localSheetId="5" hidden="1">'c4-AP Aging'!$B$5</definedName>
    <definedName name="QB_ROW_9021" localSheetId="3" hidden="1">'c4-Stmt of Fin Pos by Month'!$C$41</definedName>
    <definedName name="QB_ROW_9021" localSheetId="0" hidden="1">'c4-Stmt of Fin. Pos'!$C$37</definedName>
    <definedName name="QB_ROW_90250" localSheetId="2" hidden="1">'c4-Stmt of Act. by Class'!#REF!</definedName>
    <definedName name="QB_ROW_90250" localSheetId="4" hidden="1">'c4-Stmt of Act. by Month'!$F$21</definedName>
    <definedName name="QB_ROW_90250" localSheetId="1" hidden="1">'c4-Stmt of Actv. Act. vs Budget'!$F$19</definedName>
    <definedName name="QB_ROW_91210" localSheetId="6" hidden="1">'c4-AR Aging'!$B$93</definedName>
    <definedName name="QB_ROW_92210" localSheetId="6" hidden="1">'c4-AR Aging'!$B$111</definedName>
    <definedName name="QB_ROW_9321" localSheetId="3" hidden="1">'c4-Stmt of Fin Pos by Month'!$C$70</definedName>
    <definedName name="QB_ROW_9321" localSheetId="0" hidden="1">'c4-Stmt of Fin. Pos'!$C$60</definedName>
    <definedName name="QB_ROW_93210" localSheetId="6" hidden="1">'c4-AR Aging'!$B$13</definedName>
    <definedName name="QB_ROW_992210" localSheetId="6" hidden="1">'c4-AR Aging'!#REF!</definedName>
    <definedName name="QBCANSUPPORTUPDATE" localSheetId="5">TRUE</definedName>
    <definedName name="QBCANSUPPORTUPDATE" localSheetId="6">TRUE</definedName>
    <definedName name="QBCANSUPPORTUPDATE" localSheetId="2">TRUE</definedName>
    <definedName name="QBCANSUPPORTUPDATE" localSheetId="4">TRUE</definedName>
    <definedName name="QBCANSUPPORTUPDATE" localSheetId="1">TRUE</definedName>
    <definedName name="QBCANSUPPORTUPDATE" localSheetId="3">TRUE</definedName>
    <definedName name="QBCANSUPPORTUPDATE" localSheetId="0">TRUE</definedName>
    <definedName name="QBCOMPANYFILENAME" localSheetId="5">"\\Gaston\lwvc\QuickBooks\LWVC2004-2005.QBW"</definedName>
    <definedName name="QBCOMPANYFILENAME" localSheetId="6">"\\Gaston\lwvc\QuickBooks\LWVC2004-2005.QBW"</definedName>
    <definedName name="QBCOMPANYFILENAME" localSheetId="2">"\\Gaston\lwvc\QuickBooks\LWVC2004-2005.QBW"</definedName>
    <definedName name="QBCOMPANYFILENAME" localSheetId="4">"\\Gaston\lwvc\QuickBooks\LWVC2004-2005.QBW"</definedName>
    <definedName name="QBCOMPANYFILENAME" localSheetId="1">"\\Gaston\lwvc\QuickBooks\LWVC2004-2005.QBW"</definedName>
    <definedName name="QBCOMPANYFILENAME" localSheetId="3">"\\Gaston\lwvc\QuickBooks\LWVC2004-2005.QBW"</definedName>
    <definedName name="QBCOMPANYFILENAME" localSheetId="0">"\\Gaston\lwvc\QuickBooks\LWVC2004-2005.QBW"</definedName>
    <definedName name="QBENDDATE" localSheetId="5">20191130</definedName>
    <definedName name="QBENDDATE" localSheetId="6">20191130</definedName>
    <definedName name="QBENDDATE" localSheetId="2">20191130</definedName>
    <definedName name="QBENDDATE" localSheetId="4">20191130</definedName>
    <definedName name="QBENDDATE" localSheetId="1">20191130</definedName>
    <definedName name="QBENDDATE" localSheetId="3">20191130</definedName>
    <definedName name="QBENDDATE" localSheetId="0">20191130</definedName>
    <definedName name="QBHEADERSONSCREEN" localSheetId="5">FALSE</definedName>
    <definedName name="QBHEADERSONSCREEN" localSheetId="6">FALSE</definedName>
    <definedName name="QBHEADERSONSCREEN" localSheetId="2">FALSE</definedName>
    <definedName name="QBHEADERSONSCREEN" localSheetId="4">FALSE</definedName>
    <definedName name="QBHEADERSONSCREEN" localSheetId="1">FALSE</definedName>
    <definedName name="QBHEADERSONSCREEN" localSheetId="3">FALSE</definedName>
    <definedName name="QBHEADERSONSCREEN" localSheetId="0">FALSE</definedName>
    <definedName name="QBMETADATASIZE" localSheetId="5">5924</definedName>
    <definedName name="QBMETADATASIZE" localSheetId="6">5924</definedName>
    <definedName name="QBMETADATASIZE" localSheetId="2">5914</definedName>
    <definedName name="QBMETADATASIZE" localSheetId="4">5914</definedName>
    <definedName name="QBMETADATASIZE" localSheetId="1">5914</definedName>
    <definedName name="QBMETADATASIZE" localSheetId="3">5914</definedName>
    <definedName name="QBMETADATASIZE" localSheetId="0">5914</definedName>
    <definedName name="QBPRESERVECOLOR" localSheetId="5">TRUE</definedName>
    <definedName name="QBPRESERVECOLOR" localSheetId="6">TRUE</definedName>
    <definedName name="QBPRESERVECOLOR" localSheetId="2">TRUE</definedName>
    <definedName name="QBPRESERVECOLOR" localSheetId="4">TRUE</definedName>
    <definedName name="QBPRESERVECOLOR" localSheetId="1">TRUE</definedName>
    <definedName name="QBPRESERVECOLOR" localSheetId="3">TRUE</definedName>
    <definedName name="QBPRESERVECOLOR" localSheetId="0">TRUE</definedName>
    <definedName name="QBPRESERVEFONT" localSheetId="5">TRUE</definedName>
    <definedName name="QBPRESERVEFONT" localSheetId="6">TRUE</definedName>
    <definedName name="QBPRESERVEFONT" localSheetId="2">TRUE</definedName>
    <definedName name="QBPRESERVEFONT" localSheetId="4">TRUE</definedName>
    <definedName name="QBPRESERVEFONT" localSheetId="1">TRUE</definedName>
    <definedName name="QBPRESERVEFONT" localSheetId="3">TRUE</definedName>
    <definedName name="QBPRESERVEFONT" localSheetId="0">TRUE</definedName>
    <definedName name="QBPRESERVEROWHEIGHT" localSheetId="5">TRUE</definedName>
    <definedName name="QBPRESERVEROWHEIGHT" localSheetId="6">TRUE</definedName>
    <definedName name="QBPRESERVEROWHEIGHT" localSheetId="2">TRUE</definedName>
    <definedName name="QBPRESERVEROWHEIGHT" localSheetId="4">TRUE</definedName>
    <definedName name="QBPRESERVEROWHEIGHT" localSheetId="1">TRUE</definedName>
    <definedName name="QBPRESERVEROWHEIGHT" localSheetId="3">TRUE</definedName>
    <definedName name="QBPRESERVEROWHEIGHT" localSheetId="0">TRUE</definedName>
    <definedName name="QBPRESERVESPACE" localSheetId="5">TRUE</definedName>
    <definedName name="QBPRESERVESPACE" localSheetId="6">TRUE</definedName>
    <definedName name="QBPRESERVESPACE" localSheetId="2">TRUE</definedName>
    <definedName name="QBPRESERVESPACE" localSheetId="4">TRUE</definedName>
    <definedName name="QBPRESERVESPACE" localSheetId="1">TRUE</definedName>
    <definedName name="QBPRESERVESPACE" localSheetId="3">TRUE</definedName>
    <definedName name="QBPRESERVESPACE" localSheetId="0">TRUE</definedName>
    <definedName name="QBREPORTCOLAXIS" localSheetId="5">37</definedName>
    <definedName name="QBREPORTCOLAXIS" localSheetId="6">35</definedName>
    <definedName name="QBREPORTCOLAXIS" localSheetId="2">19</definedName>
    <definedName name="QBREPORTCOLAXIS" localSheetId="4">6</definedName>
    <definedName name="QBREPORTCOLAXIS" localSheetId="1">0</definedName>
    <definedName name="QBREPORTCOLAXIS" localSheetId="3">6</definedName>
    <definedName name="QBREPORTCOLAXIS" localSheetId="0">0</definedName>
    <definedName name="QBREPORTCOMPANYID" localSheetId="5">"d1bc5fb40bb64c32989208a640179ef4"</definedName>
    <definedName name="QBREPORTCOMPANYID" localSheetId="6">"d1bc5fb40bb64c32989208a640179ef4"</definedName>
    <definedName name="QBREPORTCOMPANYID" localSheetId="2">"d1bc5fb40bb64c32989208a640179ef4"</definedName>
    <definedName name="QBREPORTCOMPANYID" localSheetId="4">"d1bc5fb40bb64c32989208a640179ef4"</definedName>
    <definedName name="QBREPORTCOMPANYID" localSheetId="1">"d1bc5fb40bb64c32989208a640179ef4"</definedName>
    <definedName name="QBREPORTCOMPANYID" localSheetId="3">"d1bc5fb40bb64c32989208a640179ef4"</definedName>
    <definedName name="QBREPORTCOMPANYID" localSheetId="0">"d1bc5fb40bb64c32989208a640179ef4"</definedName>
    <definedName name="QBREPORTCOMPARECOL_ANNUALBUDGET" localSheetId="5">FALSE</definedName>
    <definedName name="QBREPORTCOMPARECOL_ANNUALBUDGET" localSheetId="6">FALSE</definedName>
    <definedName name="QBREPORTCOMPARECOL_ANNUALBUDGET" localSheetId="2">FALSE</definedName>
    <definedName name="QBREPORTCOMPARECOL_ANNUALBUDGET" localSheetId="4">FALSE</definedName>
    <definedName name="QBREPORTCOMPARECOL_ANNUALBUDGET" localSheetId="1">FALSE</definedName>
    <definedName name="QBREPORTCOMPARECOL_ANNUALBUDGET" localSheetId="3">FALSE</definedName>
    <definedName name="QBREPORTCOMPARECOL_ANNUALBUDGET" localSheetId="0">FALSE</definedName>
    <definedName name="QBREPORTCOMPARECOL_AVGCOGS" localSheetId="5">FALSE</definedName>
    <definedName name="QBREPORTCOMPARECOL_AVGCOGS" localSheetId="6">FALSE</definedName>
    <definedName name="QBREPORTCOMPARECOL_AVGCOGS" localSheetId="2">FALSE</definedName>
    <definedName name="QBREPORTCOMPARECOL_AVGCOGS" localSheetId="4">FALSE</definedName>
    <definedName name="QBREPORTCOMPARECOL_AVGCOGS" localSheetId="1">FALSE</definedName>
    <definedName name="QBREPORTCOMPARECOL_AVGCOGS" localSheetId="3">FALSE</definedName>
    <definedName name="QBREPORTCOMPARECOL_AVGCOGS" localSheetId="0">FALSE</definedName>
    <definedName name="QBREPORTCOMPARECOL_AVGPRICE" localSheetId="5">FALSE</definedName>
    <definedName name="QBREPORTCOMPARECOL_AVGPRICE" localSheetId="6">FALSE</definedName>
    <definedName name="QBREPORTCOMPARECOL_AVGPRICE" localSheetId="2">FALSE</definedName>
    <definedName name="QBREPORTCOMPARECOL_AVGPRICE" localSheetId="4">FALSE</definedName>
    <definedName name="QBREPORTCOMPARECOL_AVGPRICE" localSheetId="1">FALSE</definedName>
    <definedName name="QBREPORTCOMPARECOL_AVGPRICE" localSheetId="3">FALSE</definedName>
    <definedName name="QBREPORTCOMPARECOL_AVGPRICE" localSheetId="0">FALSE</definedName>
    <definedName name="QBREPORTCOMPARECOL_BUDDIFF" localSheetId="5">FALSE</definedName>
    <definedName name="QBREPORTCOMPARECOL_BUDDIFF" localSheetId="6">FALSE</definedName>
    <definedName name="QBREPORTCOMPARECOL_BUDDIFF" localSheetId="2">FALSE</definedName>
    <definedName name="QBREPORTCOMPARECOL_BUDDIFF" localSheetId="4">FALSE</definedName>
    <definedName name="QBREPORTCOMPARECOL_BUDDIFF" localSheetId="1">TRUE</definedName>
    <definedName name="QBREPORTCOMPARECOL_BUDDIFF" localSheetId="3">FALSE</definedName>
    <definedName name="QBREPORTCOMPARECOL_BUDDIFF" localSheetId="0">FALSE</definedName>
    <definedName name="QBREPORTCOMPARECOL_BUDGET" localSheetId="5">FALSE</definedName>
    <definedName name="QBREPORTCOMPARECOL_BUDGET" localSheetId="6">FALSE</definedName>
    <definedName name="QBREPORTCOMPARECOL_BUDGET" localSheetId="2">TRUE</definedName>
    <definedName name="QBREPORTCOMPARECOL_BUDGET" localSheetId="4">FALSE</definedName>
    <definedName name="QBREPORTCOMPARECOL_BUDGET" localSheetId="1">TRUE</definedName>
    <definedName name="QBREPORTCOMPARECOL_BUDGET" localSheetId="3">FALSE</definedName>
    <definedName name="QBREPORTCOMPARECOL_BUDGET" localSheetId="0">FALSE</definedName>
    <definedName name="QBREPORTCOMPARECOL_BUDPCT" localSheetId="5">FALSE</definedName>
    <definedName name="QBREPORTCOMPARECOL_BUDPCT" localSheetId="6">FALSE</definedName>
    <definedName name="QBREPORTCOMPARECOL_BUDPCT" localSheetId="2">FALSE</definedName>
    <definedName name="QBREPORTCOMPARECOL_BUDPCT" localSheetId="4">FALSE</definedName>
    <definedName name="QBREPORTCOMPARECOL_BUDPCT" localSheetId="1">TRUE</definedName>
    <definedName name="QBREPORTCOMPARECOL_BUDPCT" localSheetId="3">FALSE</definedName>
    <definedName name="QBREPORTCOMPARECOL_BUDPCT" localSheetId="0">FALSE</definedName>
    <definedName name="QBREPORTCOMPARECOL_COGS" localSheetId="5">FALSE</definedName>
    <definedName name="QBREPORTCOMPARECOL_COGS" localSheetId="6">FALSE</definedName>
    <definedName name="QBREPORTCOMPARECOL_COGS" localSheetId="2">FALSE</definedName>
    <definedName name="QBREPORTCOMPARECOL_COGS" localSheetId="4">FALSE</definedName>
    <definedName name="QBREPORTCOMPARECOL_COGS" localSheetId="1">FALSE</definedName>
    <definedName name="QBREPORTCOMPARECOL_COGS" localSheetId="3">FALSE</definedName>
    <definedName name="QBREPORTCOMPARECOL_COGS" localSheetId="0">FALSE</definedName>
    <definedName name="QBREPORTCOMPARECOL_EXCLUDEAMOUNT" localSheetId="5">FALSE</definedName>
    <definedName name="QBREPORTCOMPARECOL_EXCLUDEAMOUNT" localSheetId="6">FALSE</definedName>
    <definedName name="QBREPORTCOMPARECOL_EXCLUDEAMOUNT" localSheetId="2">FALSE</definedName>
    <definedName name="QBREPORTCOMPARECOL_EXCLUDEAMOUNT" localSheetId="4">FALSE</definedName>
    <definedName name="QBREPORTCOMPARECOL_EXCLUDEAMOUNT" localSheetId="1">FALSE</definedName>
    <definedName name="QBREPORTCOMPARECOL_EXCLUDEAMOUNT" localSheetId="3">FALSE</definedName>
    <definedName name="QBREPORTCOMPARECOL_EXCLUDEAMOUNT" localSheetId="0">FALSE</definedName>
    <definedName name="QBREPORTCOMPARECOL_EXCLUDECURPERIOD" localSheetId="5">FALSE</definedName>
    <definedName name="QBREPORTCOMPARECOL_EXCLUDECURPERIOD" localSheetId="6">FALSE</definedName>
    <definedName name="QBREPORTCOMPARECOL_EXCLUDECURPERIOD" localSheetId="2">FALSE</definedName>
    <definedName name="QBREPORTCOMPARECOL_EXCLUDECURPERIOD" localSheetId="4">FALSE</definedName>
    <definedName name="QBREPORTCOMPARECOL_EXCLUDECURPERIOD" localSheetId="1">FALSE</definedName>
    <definedName name="QBREPORTCOMPARECOL_EXCLUDECURPERIOD" localSheetId="3">FALSE</definedName>
    <definedName name="QBREPORTCOMPARECOL_EXCLUDECURPERIOD" localSheetId="0">FALSE</definedName>
    <definedName name="QBREPORTCOMPARECOL_FORECAST" localSheetId="5">FALSE</definedName>
    <definedName name="QBREPORTCOMPARECOL_FORECAST" localSheetId="6">FALSE</definedName>
    <definedName name="QBREPORTCOMPARECOL_FORECAST" localSheetId="2">FALSE</definedName>
    <definedName name="QBREPORTCOMPARECOL_FORECAST" localSheetId="4">FALSE</definedName>
    <definedName name="QBREPORTCOMPARECOL_FORECAST" localSheetId="1">FALSE</definedName>
    <definedName name="QBREPORTCOMPARECOL_FORECAST" localSheetId="3">FALSE</definedName>
    <definedName name="QBREPORTCOMPARECOL_FORECAST" localSheetId="0">FALSE</definedName>
    <definedName name="QBREPORTCOMPARECOL_GROSSMARGIN" localSheetId="5">FALSE</definedName>
    <definedName name="QBREPORTCOMPARECOL_GROSSMARGIN" localSheetId="6">FALSE</definedName>
    <definedName name="QBREPORTCOMPARECOL_GROSSMARGIN" localSheetId="2">FALSE</definedName>
    <definedName name="QBREPORTCOMPARECOL_GROSSMARGIN" localSheetId="4">FALSE</definedName>
    <definedName name="QBREPORTCOMPARECOL_GROSSMARGIN" localSheetId="1">FALSE</definedName>
    <definedName name="QBREPORTCOMPARECOL_GROSSMARGIN" localSheetId="3">FALSE</definedName>
    <definedName name="QBREPORTCOMPARECOL_GROSSMARGIN" localSheetId="0">FALSE</definedName>
    <definedName name="QBREPORTCOMPARECOL_GROSSMARGINPCT" localSheetId="5">FALSE</definedName>
    <definedName name="QBREPORTCOMPARECOL_GROSSMARGINPCT" localSheetId="6">FALSE</definedName>
    <definedName name="QBREPORTCOMPARECOL_GROSSMARGINPCT" localSheetId="2">FALSE</definedName>
    <definedName name="QBREPORTCOMPARECOL_GROSSMARGINPCT" localSheetId="4">FALSE</definedName>
    <definedName name="QBREPORTCOMPARECOL_GROSSMARGINPCT" localSheetId="1">FALSE</definedName>
    <definedName name="QBREPORTCOMPARECOL_GROSSMARGINPCT" localSheetId="3">FALSE</definedName>
    <definedName name="QBREPORTCOMPARECOL_GROSSMARGINPCT" localSheetId="0">FALSE</definedName>
    <definedName name="QBREPORTCOMPARECOL_HOURS" localSheetId="5">FALSE</definedName>
    <definedName name="QBREPORTCOMPARECOL_HOURS" localSheetId="6">FALSE</definedName>
    <definedName name="QBREPORTCOMPARECOL_HOURS" localSheetId="2">FALSE</definedName>
    <definedName name="QBREPORTCOMPARECOL_HOURS" localSheetId="4">FALSE</definedName>
    <definedName name="QBREPORTCOMPARECOL_HOURS" localSheetId="1">FALSE</definedName>
    <definedName name="QBREPORTCOMPARECOL_HOURS" localSheetId="3">FALSE</definedName>
    <definedName name="QBREPORTCOMPARECOL_HOURS" localSheetId="0">FALSE</definedName>
    <definedName name="QBREPORTCOMPARECOL_PCTCOL" localSheetId="5">FALSE</definedName>
    <definedName name="QBREPORTCOMPARECOL_PCTCOL" localSheetId="6">FALSE</definedName>
    <definedName name="QBREPORTCOMPARECOL_PCTCOL" localSheetId="2">FALSE</definedName>
    <definedName name="QBREPORTCOMPARECOL_PCTCOL" localSheetId="4">FALSE</definedName>
    <definedName name="QBREPORTCOMPARECOL_PCTCOL" localSheetId="1">FALSE</definedName>
    <definedName name="QBREPORTCOMPARECOL_PCTCOL" localSheetId="3">FALSE</definedName>
    <definedName name="QBREPORTCOMPARECOL_PCTCOL" localSheetId="0">FALSE</definedName>
    <definedName name="QBREPORTCOMPARECOL_PCTEXPENSE" localSheetId="5">FALSE</definedName>
    <definedName name="QBREPORTCOMPARECOL_PCTEXPENSE" localSheetId="6">FALSE</definedName>
    <definedName name="QBREPORTCOMPARECOL_PCTEXPENSE" localSheetId="2">FALSE</definedName>
    <definedName name="QBREPORTCOMPARECOL_PCTEXPENSE" localSheetId="4">FALSE</definedName>
    <definedName name="QBREPORTCOMPARECOL_PCTEXPENSE" localSheetId="1">FALSE</definedName>
    <definedName name="QBREPORTCOMPARECOL_PCTEXPENSE" localSheetId="3">FALSE</definedName>
    <definedName name="QBREPORTCOMPARECOL_PCTEXPENSE" localSheetId="0">FALSE</definedName>
    <definedName name="QBREPORTCOMPARECOL_PCTINCOME" localSheetId="5">FALSE</definedName>
    <definedName name="QBREPORTCOMPARECOL_PCTINCOME" localSheetId="6">FALSE</definedName>
    <definedName name="QBREPORTCOMPARECOL_PCTINCOME" localSheetId="2">FALSE</definedName>
    <definedName name="QBREPORTCOMPARECOL_PCTINCOME" localSheetId="4">FALSE</definedName>
    <definedName name="QBREPORTCOMPARECOL_PCTINCOME" localSheetId="1">FALSE</definedName>
    <definedName name="QBREPORTCOMPARECOL_PCTINCOME" localSheetId="3">FALSE</definedName>
    <definedName name="QBREPORTCOMPARECOL_PCTINCOME" localSheetId="0">FALSE</definedName>
    <definedName name="QBREPORTCOMPARECOL_PCTOFSALES" localSheetId="5">FALSE</definedName>
    <definedName name="QBREPORTCOMPARECOL_PCTOFSALES" localSheetId="6">FALSE</definedName>
    <definedName name="QBREPORTCOMPARECOL_PCTOFSALES" localSheetId="2">FALSE</definedName>
    <definedName name="QBREPORTCOMPARECOL_PCTOFSALES" localSheetId="4">FALSE</definedName>
    <definedName name="QBREPORTCOMPARECOL_PCTOFSALES" localSheetId="1">FALSE</definedName>
    <definedName name="QBREPORTCOMPARECOL_PCTOFSALES" localSheetId="3">FALSE</definedName>
    <definedName name="QBREPORTCOMPARECOL_PCTOFSALES" localSheetId="0">FALSE</definedName>
    <definedName name="QBREPORTCOMPARECOL_PCTROW" localSheetId="5">FALSE</definedName>
    <definedName name="QBREPORTCOMPARECOL_PCTROW" localSheetId="6">FALSE</definedName>
    <definedName name="QBREPORTCOMPARECOL_PCTROW" localSheetId="2">FALSE</definedName>
    <definedName name="QBREPORTCOMPARECOL_PCTROW" localSheetId="4">FALSE</definedName>
    <definedName name="QBREPORTCOMPARECOL_PCTROW" localSheetId="1">FALSE</definedName>
    <definedName name="QBREPORTCOMPARECOL_PCTROW" localSheetId="3">FALSE</definedName>
    <definedName name="QBREPORTCOMPARECOL_PCTROW" localSheetId="0">FALSE</definedName>
    <definedName name="QBREPORTCOMPARECOL_PPDIFF" localSheetId="5">FALSE</definedName>
    <definedName name="QBREPORTCOMPARECOL_PPDIFF" localSheetId="6">FALSE</definedName>
    <definedName name="QBREPORTCOMPARECOL_PPDIFF" localSheetId="2">FALSE</definedName>
    <definedName name="QBREPORTCOMPARECOL_PPDIFF" localSheetId="4">FALSE</definedName>
    <definedName name="QBREPORTCOMPARECOL_PPDIFF" localSheetId="1">FALSE</definedName>
    <definedName name="QBREPORTCOMPARECOL_PPDIFF" localSheetId="3">FALSE</definedName>
    <definedName name="QBREPORTCOMPARECOL_PPDIFF" localSheetId="0">FALSE</definedName>
    <definedName name="QBREPORTCOMPARECOL_PPPCT" localSheetId="5">FALSE</definedName>
    <definedName name="QBREPORTCOMPARECOL_PPPCT" localSheetId="6">FALSE</definedName>
    <definedName name="QBREPORTCOMPARECOL_PPPCT" localSheetId="2">FALSE</definedName>
    <definedName name="QBREPORTCOMPARECOL_PPPCT" localSheetId="4">FALSE</definedName>
    <definedName name="QBREPORTCOMPARECOL_PPPCT" localSheetId="1">FALSE</definedName>
    <definedName name="QBREPORTCOMPARECOL_PPPCT" localSheetId="3">FALSE</definedName>
    <definedName name="QBREPORTCOMPARECOL_PPPCT" localSheetId="0">FALSE</definedName>
    <definedName name="QBREPORTCOMPARECOL_PREVPERIOD" localSheetId="5">FALSE</definedName>
    <definedName name="QBREPORTCOMPARECOL_PREVPERIOD" localSheetId="6">FALSE</definedName>
    <definedName name="QBREPORTCOMPARECOL_PREVPERIOD" localSheetId="2">FALSE</definedName>
    <definedName name="QBREPORTCOMPARECOL_PREVPERIOD" localSheetId="4">FALSE</definedName>
    <definedName name="QBREPORTCOMPARECOL_PREVPERIOD" localSheetId="1">FALSE</definedName>
    <definedName name="QBREPORTCOMPARECOL_PREVPERIOD" localSheetId="3">FALSE</definedName>
    <definedName name="QBREPORTCOMPARECOL_PREVPERIOD" localSheetId="0">FALSE</definedName>
    <definedName name="QBREPORTCOMPARECOL_PREVYEAR" localSheetId="5">FALSE</definedName>
    <definedName name="QBREPORTCOMPARECOL_PREVYEAR" localSheetId="6">FALSE</definedName>
    <definedName name="QBREPORTCOMPARECOL_PREVYEAR" localSheetId="2">FALSE</definedName>
    <definedName name="QBREPORTCOMPARECOL_PREVYEAR" localSheetId="4">FALSE</definedName>
    <definedName name="QBREPORTCOMPARECOL_PREVYEAR" localSheetId="1">FALSE</definedName>
    <definedName name="QBREPORTCOMPARECOL_PREVYEAR" localSheetId="3">FALSE</definedName>
    <definedName name="QBREPORTCOMPARECOL_PREVYEAR" localSheetId="0">FALSE</definedName>
    <definedName name="QBREPORTCOMPARECOL_PYDIFF" localSheetId="5">FALSE</definedName>
    <definedName name="QBREPORTCOMPARECOL_PYDIFF" localSheetId="6">FALSE</definedName>
    <definedName name="QBREPORTCOMPARECOL_PYDIFF" localSheetId="2">FALSE</definedName>
    <definedName name="QBREPORTCOMPARECOL_PYDIFF" localSheetId="4">FALSE</definedName>
    <definedName name="QBREPORTCOMPARECOL_PYDIFF" localSheetId="1">FALSE</definedName>
    <definedName name="QBREPORTCOMPARECOL_PYDIFF" localSheetId="3">FALSE</definedName>
    <definedName name="QBREPORTCOMPARECOL_PYDIFF" localSheetId="0">FALSE</definedName>
    <definedName name="QBREPORTCOMPARECOL_PYPCT" localSheetId="5">FALSE</definedName>
    <definedName name="QBREPORTCOMPARECOL_PYPCT" localSheetId="6">FALSE</definedName>
    <definedName name="QBREPORTCOMPARECOL_PYPCT" localSheetId="2">FALSE</definedName>
    <definedName name="QBREPORTCOMPARECOL_PYPCT" localSheetId="4">FALSE</definedName>
    <definedName name="QBREPORTCOMPARECOL_PYPCT" localSheetId="1">FALSE</definedName>
    <definedName name="QBREPORTCOMPARECOL_PYPCT" localSheetId="3">FALSE</definedName>
    <definedName name="QBREPORTCOMPARECOL_PYPCT" localSheetId="0">FALSE</definedName>
    <definedName name="QBREPORTCOMPARECOL_QTY" localSheetId="5">FALSE</definedName>
    <definedName name="QBREPORTCOMPARECOL_QTY" localSheetId="6">FALSE</definedName>
    <definedName name="QBREPORTCOMPARECOL_QTY" localSheetId="2">FALSE</definedName>
    <definedName name="QBREPORTCOMPARECOL_QTY" localSheetId="4">FALSE</definedName>
    <definedName name="QBREPORTCOMPARECOL_QTY" localSheetId="1">FALSE</definedName>
    <definedName name="QBREPORTCOMPARECOL_QTY" localSheetId="3">FALSE</definedName>
    <definedName name="QBREPORTCOMPARECOL_QTY" localSheetId="0">FALSE</definedName>
    <definedName name="QBREPORTCOMPARECOL_RATE" localSheetId="5">FALSE</definedName>
    <definedName name="QBREPORTCOMPARECOL_RATE" localSheetId="6">FALSE</definedName>
    <definedName name="QBREPORTCOMPARECOL_RATE" localSheetId="2">FALSE</definedName>
    <definedName name="QBREPORTCOMPARECOL_RATE" localSheetId="4">FALSE</definedName>
    <definedName name="QBREPORTCOMPARECOL_RATE" localSheetId="1">FALSE</definedName>
    <definedName name="QBREPORTCOMPARECOL_RATE" localSheetId="3">FALSE</definedName>
    <definedName name="QBREPORTCOMPARECOL_RATE" localSheetId="0">FALSE</definedName>
    <definedName name="QBREPORTCOMPARECOL_TRIPBILLEDMILES" localSheetId="5">FALSE</definedName>
    <definedName name="QBREPORTCOMPARECOL_TRIPBILLEDMILES" localSheetId="6">FALSE</definedName>
    <definedName name="QBREPORTCOMPARECOL_TRIPBILLEDMILES" localSheetId="2">FALSE</definedName>
    <definedName name="QBREPORTCOMPARECOL_TRIPBILLEDMILES" localSheetId="4">FALSE</definedName>
    <definedName name="QBREPORTCOMPARECOL_TRIPBILLEDMILES" localSheetId="1">FALSE</definedName>
    <definedName name="QBREPORTCOMPARECOL_TRIPBILLEDMILES" localSheetId="3">FALSE</definedName>
    <definedName name="QBREPORTCOMPARECOL_TRIPBILLEDMILES" localSheetId="0">FALSE</definedName>
    <definedName name="QBREPORTCOMPARECOL_TRIPBILLINGAMOUNT" localSheetId="5">FALSE</definedName>
    <definedName name="QBREPORTCOMPARECOL_TRIPBILLINGAMOUNT" localSheetId="6">FALSE</definedName>
    <definedName name="QBREPORTCOMPARECOL_TRIPBILLINGAMOUNT" localSheetId="2">FALSE</definedName>
    <definedName name="QBREPORTCOMPARECOL_TRIPBILLINGAMOUNT" localSheetId="4">FALSE</definedName>
    <definedName name="QBREPORTCOMPARECOL_TRIPBILLINGAMOUNT" localSheetId="1">FALSE</definedName>
    <definedName name="QBREPORTCOMPARECOL_TRIPBILLINGAMOUNT" localSheetId="3">FALSE</definedName>
    <definedName name="QBREPORTCOMPARECOL_TRIPBILLINGAMOUNT" localSheetId="0">FALSE</definedName>
    <definedName name="QBREPORTCOMPARECOL_TRIPMILES" localSheetId="5">FALSE</definedName>
    <definedName name="QBREPORTCOMPARECOL_TRIPMILES" localSheetId="6">FALSE</definedName>
    <definedName name="QBREPORTCOMPARECOL_TRIPMILES" localSheetId="2">FALSE</definedName>
    <definedName name="QBREPORTCOMPARECOL_TRIPMILES" localSheetId="4">FALSE</definedName>
    <definedName name="QBREPORTCOMPARECOL_TRIPMILES" localSheetId="1">FALSE</definedName>
    <definedName name="QBREPORTCOMPARECOL_TRIPMILES" localSheetId="3">FALSE</definedName>
    <definedName name="QBREPORTCOMPARECOL_TRIPMILES" localSheetId="0">FALSE</definedName>
    <definedName name="QBREPORTCOMPARECOL_TRIPNOTBILLABLEMILES" localSheetId="5">FALSE</definedName>
    <definedName name="QBREPORTCOMPARECOL_TRIPNOTBILLABLEMILES" localSheetId="6">FALSE</definedName>
    <definedName name="QBREPORTCOMPARECOL_TRIPNOTBILLABLEMILES" localSheetId="2">FALSE</definedName>
    <definedName name="QBREPORTCOMPARECOL_TRIPNOTBILLABLEMILES" localSheetId="4">FALSE</definedName>
    <definedName name="QBREPORTCOMPARECOL_TRIPNOTBILLABLEMILES" localSheetId="1">FALSE</definedName>
    <definedName name="QBREPORTCOMPARECOL_TRIPNOTBILLABLEMILES" localSheetId="3">FALSE</definedName>
    <definedName name="QBREPORTCOMPARECOL_TRIPNOTBILLABLEMILES" localSheetId="0">FALSE</definedName>
    <definedName name="QBREPORTCOMPARECOL_TRIPTAXDEDUCTIBLEAMOUNT" localSheetId="5">FALSE</definedName>
    <definedName name="QBREPORTCOMPARECOL_TRIPTAXDEDUCTIBLEAMOUNT" localSheetId="6">FALSE</definedName>
    <definedName name="QBREPORTCOMPARECOL_TRIPTAXDEDUCTIBLEAMOUNT" localSheetId="2">FALSE</definedName>
    <definedName name="QBREPORTCOMPARECOL_TRIPTAXDEDUCTIBLEAMOUNT" localSheetId="4">FALSE</definedName>
    <definedName name="QBREPORTCOMPARECOL_TRIPTAXDEDUCTIBLEAMOUNT" localSheetId="1">FALSE</definedName>
    <definedName name="QBREPORTCOMPARECOL_TRIPTAXDEDUCTIBLEAMOUNT" localSheetId="3">FALSE</definedName>
    <definedName name="QBREPORTCOMPARECOL_TRIPTAXDEDUCTIBLEAMOUNT" localSheetId="0">FALSE</definedName>
    <definedName name="QBREPORTCOMPARECOL_TRIPUNBILLEDMILES" localSheetId="5">FALSE</definedName>
    <definedName name="QBREPORTCOMPARECOL_TRIPUNBILLEDMILES" localSheetId="6">FALSE</definedName>
    <definedName name="QBREPORTCOMPARECOL_TRIPUNBILLEDMILES" localSheetId="2">FALSE</definedName>
    <definedName name="QBREPORTCOMPARECOL_TRIPUNBILLEDMILES" localSheetId="4">FALSE</definedName>
    <definedName name="QBREPORTCOMPARECOL_TRIPUNBILLEDMILES" localSheetId="1">FALSE</definedName>
    <definedName name="QBREPORTCOMPARECOL_TRIPUNBILLEDMILES" localSheetId="3">FALSE</definedName>
    <definedName name="QBREPORTCOMPARECOL_TRIPUNBILLEDMILES" localSheetId="0">FALSE</definedName>
    <definedName name="QBREPORTCOMPARECOL_YTD" localSheetId="5">FALSE</definedName>
    <definedName name="QBREPORTCOMPARECOL_YTD" localSheetId="6">FALSE</definedName>
    <definedName name="QBREPORTCOMPARECOL_YTD" localSheetId="2">FALSE</definedName>
    <definedName name="QBREPORTCOMPARECOL_YTD" localSheetId="4">FALSE</definedName>
    <definedName name="QBREPORTCOMPARECOL_YTD" localSheetId="1">FALSE</definedName>
    <definedName name="QBREPORTCOMPARECOL_YTD" localSheetId="3">FALSE</definedName>
    <definedName name="QBREPORTCOMPARECOL_YTD" localSheetId="0">FALSE</definedName>
    <definedName name="QBREPORTCOMPARECOL_YTDBUDGET" localSheetId="5">FALSE</definedName>
    <definedName name="QBREPORTCOMPARECOL_YTDBUDGET" localSheetId="6">FALSE</definedName>
    <definedName name="QBREPORTCOMPARECOL_YTDBUDGET" localSheetId="2">FALSE</definedName>
    <definedName name="QBREPORTCOMPARECOL_YTDBUDGET" localSheetId="4">FALSE</definedName>
    <definedName name="QBREPORTCOMPARECOL_YTDBUDGET" localSheetId="1">FALSE</definedName>
    <definedName name="QBREPORTCOMPARECOL_YTDBUDGET" localSheetId="3">FALSE</definedName>
    <definedName name="QBREPORTCOMPARECOL_YTDBUDGET" localSheetId="0">FALSE</definedName>
    <definedName name="QBREPORTCOMPARECOL_YTDPCT" localSheetId="5">FALSE</definedName>
    <definedName name="QBREPORTCOMPARECOL_YTDPCT" localSheetId="6">FALSE</definedName>
    <definedName name="QBREPORTCOMPARECOL_YTDPCT" localSheetId="2">FALSE</definedName>
    <definedName name="QBREPORTCOMPARECOL_YTDPCT" localSheetId="4">FALSE</definedName>
    <definedName name="QBREPORTCOMPARECOL_YTDPCT" localSheetId="1">FALSE</definedName>
    <definedName name="QBREPORTCOMPARECOL_YTDPCT" localSheetId="3">FALSE</definedName>
    <definedName name="QBREPORTCOMPARECOL_YTDPCT" localSheetId="0">FALSE</definedName>
    <definedName name="QBREPORTROWAXIS" localSheetId="5">15</definedName>
    <definedName name="QBREPORTROWAXIS" localSheetId="6">13</definedName>
    <definedName name="QBREPORTROWAXIS" localSheetId="2">11</definedName>
    <definedName name="QBREPORTROWAXIS" localSheetId="4">11</definedName>
    <definedName name="QBREPORTROWAXIS" localSheetId="1">11</definedName>
    <definedName name="QBREPORTROWAXIS" localSheetId="3">9</definedName>
    <definedName name="QBREPORTROWAXIS" localSheetId="0">9</definedName>
    <definedName name="QBREPORTSUBCOLAXIS" localSheetId="5">0</definedName>
    <definedName name="QBREPORTSUBCOLAXIS" localSheetId="6">0</definedName>
    <definedName name="QBREPORTSUBCOLAXIS" localSheetId="2">24</definedName>
    <definedName name="QBREPORTSUBCOLAXIS" localSheetId="4">0</definedName>
    <definedName name="QBREPORTSUBCOLAXIS" localSheetId="1">24</definedName>
    <definedName name="QBREPORTSUBCOLAXIS" localSheetId="3">0</definedName>
    <definedName name="QBREPORTSUBCOLAXIS" localSheetId="0">0</definedName>
    <definedName name="QBREPORTTYPE" localSheetId="5">15</definedName>
    <definedName name="QBREPORTTYPE" localSheetId="6">12</definedName>
    <definedName name="QBREPORTTYPE" localSheetId="2">288</definedName>
    <definedName name="QBREPORTTYPE" localSheetId="4">0</definedName>
    <definedName name="QBREPORTTYPE" localSheetId="1">288</definedName>
    <definedName name="QBREPORTTYPE" localSheetId="3">5</definedName>
    <definedName name="QBREPORTTYPE" localSheetId="0">5</definedName>
    <definedName name="QBROWHEADERS" localSheetId="5">2</definedName>
    <definedName name="QBROWHEADERS" localSheetId="6">2</definedName>
    <definedName name="QBROWHEADERS" localSheetId="2">7</definedName>
    <definedName name="QBROWHEADERS" localSheetId="4">7</definedName>
    <definedName name="QBROWHEADERS" localSheetId="1">7</definedName>
    <definedName name="QBROWHEADERS" localSheetId="3">7</definedName>
    <definedName name="QBROWHEADERS" localSheetId="0">7</definedName>
    <definedName name="QBSTARTDATE" localSheetId="5">20191130</definedName>
    <definedName name="QBSTARTDATE" localSheetId="6">20191130</definedName>
    <definedName name="QBSTARTDATE" localSheetId="2">20190701</definedName>
    <definedName name="QBSTARTDATE" localSheetId="4">20181201</definedName>
    <definedName name="QBSTARTDATE" localSheetId="1">20190701</definedName>
    <definedName name="QBSTARTDATE" localSheetId="3">20181231</definedName>
    <definedName name="QBSTARTDATE" localSheetId="0">20191130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8" i="4" l="1"/>
  <c r="T28" i="4"/>
  <c r="P28" i="4"/>
  <c r="L28" i="4"/>
  <c r="H28" i="4"/>
  <c r="AB28" i="4"/>
  <c r="AF28" i="4"/>
  <c r="AJ28" i="4"/>
  <c r="AR28" i="4"/>
  <c r="AV28" i="4"/>
  <c r="BD28" i="4"/>
  <c r="BH28" i="4"/>
  <c r="BT28" i="4"/>
  <c r="BP28" i="4"/>
  <c r="BX28" i="4"/>
  <c r="CF28" i="4"/>
  <c r="K116" i="6" l="1"/>
  <c r="I116" i="6"/>
  <c r="G116" i="6"/>
  <c r="E116" i="6"/>
  <c r="C116" i="6"/>
  <c r="M116" i="6" s="1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" i="6"/>
  <c r="M2" i="6"/>
  <c r="K9" i="7"/>
  <c r="I9" i="7"/>
  <c r="G9" i="7"/>
  <c r="E9" i="7"/>
  <c r="C9" i="7"/>
  <c r="M8" i="7"/>
  <c r="M7" i="7"/>
  <c r="M6" i="7"/>
  <c r="M5" i="7"/>
  <c r="M4" i="7"/>
  <c r="M3" i="7"/>
  <c r="M2" i="7"/>
  <c r="AD37" i="3"/>
  <c r="AD57" i="3"/>
  <c r="AD63" i="3"/>
  <c r="AF29" i="3"/>
  <c r="J29" i="3"/>
  <c r="J30" i="3" s="1"/>
  <c r="L29" i="3"/>
  <c r="L30" i="3" s="1"/>
  <c r="N29" i="3"/>
  <c r="P29" i="3"/>
  <c r="P30" i="3" s="1"/>
  <c r="R29" i="3"/>
  <c r="T29" i="3"/>
  <c r="V29" i="3"/>
  <c r="X29" i="3"/>
  <c r="Z29" i="3"/>
  <c r="AB29" i="3"/>
  <c r="AB30" i="3" s="1"/>
  <c r="AD29" i="3"/>
  <c r="H29" i="3"/>
  <c r="H30" i="3" s="1"/>
  <c r="AB62" i="3"/>
  <c r="T62" i="3"/>
  <c r="L62" i="3"/>
  <c r="AD61" i="3"/>
  <c r="AD62" i="3" s="1"/>
  <c r="AB61" i="3"/>
  <c r="Z61" i="3"/>
  <c r="Z62" i="3" s="1"/>
  <c r="X61" i="3"/>
  <c r="X62" i="3" s="1"/>
  <c r="V61" i="3"/>
  <c r="V62" i="3" s="1"/>
  <c r="T61" i="3"/>
  <c r="R61" i="3"/>
  <c r="R62" i="3" s="1"/>
  <c r="P61" i="3"/>
  <c r="P62" i="3" s="1"/>
  <c r="N61" i="3"/>
  <c r="N62" i="3" s="1"/>
  <c r="L61" i="3"/>
  <c r="J61" i="3"/>
  <c r="J62" i="3" s="1"/>
  <c r="H61" i="3"/>
  <c r="H62" i="3" s="1"/>
  <c r="AF60" i="3"/>
  <c r="AD56" i="3"/>
  <c r="AB56" i="3"/>
  <c r="Z56" i="3"/>
  <c r="X56" i="3"/>
  <c r="V56" i="3"/>
  <c r="T56" i="3"/>
  <c r="R56" i="3"/>
  <c r="P56" i="3"/>
  <c r="N56" i="3"/>
  <c r="L56" i="3"/>
  <c r="J56" i="3"/>
  <c r="H56" i="3"/>
  <c r="AF56" i="3" s="1"/>
  <c r="AF55" i="3"/>
  <c r="AF54" i="3"/>
  <c r="AF53" i="3"/>
  <c r="AF52" i="3"/>
  <c r="AF51" i="3"/>
  <c r="AF50" i="3"/>
  <c r="AF49" i="3"/>
  <c r="AF48" i="3"/>
  <c r="AF47" i="3"/>
  <c r="AF46" i="3"/>
  <c r="AF45" i="3"/>
  <c r="AF44" i="3"/>
  <c r="AF43" i="3"/>
  <c r="AF42" i="3"/>
  <c r="AF41" i="3"/>
  <c r="AF40" i="3"/>
  <c r="AF39" i="3"/>
  <c r="AD36" i="3"/>
  <c r="AB36" i="3"/>
  <c r="Z36" i="3"/>
  <c r="X36" i="3"/>
  <c r="V36" i="3"/>
  <c r="T36" i="3"/>
  <c r="R36" i="3"/>
  <c r="P36" i="3"/>
  <c r="N36" i="3"/>
  <c r="L36" i="3"/>
  <c r="J36" i="3"/>
  <c r="H36" i="3"/>
  <c r="AF36" i="3" s="1"/>
  <c r="AF35" i="3"/>
  <c r="AF32" i="3"/>
  <c r="AF31" i="3"/>
  <c r="T30" i="3"/>
  <c r="AD30" i="3"/>
  <c r="AD33" i="3" s="1"/>
  <c r="Z30" i="3"/>
  <c r="X30" i="3"/>
  <c r="V30" i="3"/>
  <c r="V33" i="3" s="1"/>
  <c r="V37" i="3" s="1"/>
  <c r="V57" i="3" s="1"/>
  <c r="V63" i="3" s="1"/>
  <c r="R30" i="3"/>
  <c r="N30" i="3"/>
  <c r="N33" i="3" s="1"/>
  <c r="N37" i="3" s="1"/>
  <c r="N57" i="3" s="1"/>
  <c r="N63" i="3" s="1"/>
  <c r="AF28" i="3"/>
  <c r="AF27" i="3"/>
  <c r="AF26" i="3"/>
  <c r="AF24" i="3"/>
  <c r="AF23" i="3"/>
  <c r="AF22" i="3"/>
  <c r="AF21" i="3"/>
  <c r="AF20" i="3"/>
  <c r="AF19" i="3"/>
  <c r="AD17" i="3"/>
  <c r="AB17" i="3"/>
  <c r="Z17" i="3"/>
  <c r="X17" i="3"/>
  <c r="V17" i="3"/>
  <c r="T17" i="3"/>
  <c r="R17" i="3"/>
  <c r="P17" i="3"/>
  <c r="N17" i="3"/>
  <c r="L17" i="3"/>
  <c r="J17" i="3"/>
  <c r="H17" i="3"/>
  <c r="AF17" i="3" s="1"/>
  <c r="AF16" i="3"/>
  <c r="AF15" i="3"/>
  <c r="AF14" i="3"/>
  <c r="AF13" i="3"/>
  <c r="AF12" i="3"/>
  <c r="AF11" i="3"/>
  <c r="AD9" i="3"/>
  <c r="AB9" i="3"/>
  <c r="Z9" i="3"/>
  <c r="X9" i="3"/>
  <c r="V9" i="3"/>
  <c r="T9" i="3"/>
  <c r="T33" i="3" s="1"/>
  <c r="T37" i="3" s="1"/>
  <c r="T57" i="3" s="1"/>
  <c r="T63" i="3" s="1"/>
  <c r="R9" i="3"/>
  <c r="P9" i="3"/>
  <c r="N9" i="3"/>
  <c r="L9" i="3"/>
  <c r="J9" i="3"/>
  <c r="H9" i="3"/>
  <c r="AF9" i="3" s="1"/>
  <c r="AF8" i="3"/>
  <c r="AF7" i="3"/>
  <c r="AF6" i="3"/>
  <c r="AF5" i="3"/>
  <c r="J12" i="2"/>
  <c r="L12" i="2"/>
  <c r="L13" i="2" s="1"/>
  <c r="L14" i="2" s="1"/>
  <c r="N12" i="2"/>
  <c r="P12" i="2"/>
  <c r="P13" i="2" s="1"/>
  <c r="P14" i="2" s="1"/>
  <c r="R12" i="2"/>
  <c r="T12" i="2"/>
  <c r="T13" i="2" s="1"/>
  <c r="T14" i="2" s="1"/>
  <c r="V12" i="2"/>
  <c r="X12" i="2"/>
  <c r="X13" i="2" s="1"/>
  <c r="X14" i="2" s="1"/>
  <c r="Z12" i="2"/>
  <c r="AB12" i="2"/>
  <c r="AB13" i="2" s="1"/>
  <c r="AB14" i="2" s="1"/>
  <c r="AD12" i="2"/>
  <c r="H12" i="2"/>
  <c r="J25" i="2"/>
  <c r="L25" i="2"/>
  <c r="N25" i="2"/>
  <c r="N28" i="2" s="1"/>
  <c r="P25" i="2"/>
  <c r="P28" i="2" s="1"/>
  <c r="R25" i="2"/>
  <c r="T25" i="2"/>
  <c r="V25" i="2"/>
  <c r="V28" i="2" s="1"/>
  <c r="X25" i="2"/>
  <c r="X28" i="2" s="1"/>
  <c r="Z25" i="2"/>
  <c r="AB25" i="2"/>
  <c r="AD25" i="2"/>
  <c r="AD28" i="2" s="1"/>
  <c r="H25" i="2"/>
  <c r="H28" i="2" s="1"/>
  <c r="J83" i="2"/>
  <c r="J88" i="2" s="1"/>
  <c r="L83" i="2"/>
  <c r="N83" i="2"/>
  <c r="P83" i="2"/>
  <c r="R83" i="2"/>
  <c r="R88" i="2" s="1"/>
  <c r="T83" i="2"/>
  <c r="V83" i="2"/>
  <c r="X83" i="2"/>
  <c r="Z83" i="2"/>
  <c r="Z88" i="2" s="1"/>
  <c r="AB83" i="2"/>
  <c r="AD83" i="2"/>
  <c r="H83" i="2"/>
  <c r="AD86" i="2"/>
  <c r="AB86" i="2"/>
  <c r="Z86" i="2"/>
  <c r="X86" i="2"/>
  <c r="V86" i="2"/>
  <c r="T86" i="2"/>
  <c r="R86" i="2"/>
  <c r="P86" i="2"/>
  <c r="N86" i="2"/>
  <c r="L86" i="2"/>
  <c r="J86" i="2"/>
  <c r="H86" i="2"/>
  <c r="AD88" i="2"/>
  <c r="AB88" i="2"/>
  <c r="X88" i="2"/>
  <c r="V88" i="2"/>
  <c r="T88" i="2"/>
  <c r="P88" i="2"/>
  <c r="N88" i="2"/>
  <c r="L88" i="2"/>
  <c r="H88" i="2"/>
  <c r="AD74" i="2"/>
  <c r="AB74" i="2"/>
  <c r="Z74" i="2"/>
  <c r="X74" i="2"/>
  <c r="V74" i="2"/>
  <c r="T74" i="2"/>
  <c r="R74" i="2"/>
  <c r="P74" i="2"/>
  <c r="N74" i="2"/>
  <c r="L74" i="2"/>
  <c r="J74" i="2"/>
  <c r="H74" i="2"/>
  <c r="AD65" i="2"/>
  <c r="AB65" i="2"/>
  <c r="Z65" i="2"/>
  <c r="X65" i="2"/>
  <c r="V65" i="2"/>
  <c r="T65" i="2"/>
  <c r="R65" i="2"/>
  <c r="P65" i="2"/>
  <c r="N65" i="2"/>
  <c r="L65" i="2"/>
  <c r="J65" i="2"/>
  <c r="H65" i="2"/>
  <c r="AD61" i="2"/>
  <c r="AD70" i="2" s="1"/>
  <c r="AB61" i="2"/>
  <c r="AB70" i="2" s="1"/>
  <c r="Z61" i="2"/>
  <c r="Z70" i="2" s="1"/>
  <c r="X61" i="2"/>
  <c r="X70" i="2" s="1"/>
  <c r="V61" i="2"/>
  <c r="V70" i="2" s="1"/>
  <c r="T61" i="2"/>
  <c r="T70" i="2" s="1"/>
  <c r="R61" i="2"/>
  <c r="R70" i="2" s="1"/>
  <c r="P61" i="2"/>
  <c r="P70" i="2" s="1"/>
  <c r="N61" i="2"/>
  <c r="N70" i="2" s="1"/>
  <c r="L61" i="2"/>
  <c r="L70" i="2" s="1"/>
  <c r="J61" i="2"/>
  <c r="J70" i="2" s="1"/>
  <c r="H61" i="2"/>
  <c r="H70" i="2" s="1"/>
  <c r="AD53" i="2"/>
  <c r="AD54" i="2" s="1"/>
  <c r="AD55" i="2" s="1"/>
  <c r="AB53" i="2"/>
  <c r="AB54" i="2" s="1"/>
  <c r="AB55" i="2" s="1"/>
  <c r="Z53" i="2"/>
  <c r="Z54" i="2" s="1"/>
  <c r="Z55" i="2" s="1"/>
  <c r="X53" i="2"/>
  <c r="X54" i="2" s="1"/>
  <c r="X55" i="2" s="1"/>
  <c r="V53" i="2"/>
  <c r="V54" i="2" s="1"/>
  <c r="V55" i="2" s="1"/>
  <c r="T53" i="2"/>
  <c r="T54" i="2" s="1"/>
  <c r="T55" i="2" s="1"/>
  <c r="R53" i="2"/>
  <c r="R54" i="2" s="1"/>
  <c r="R55" i="2" s="1"/>
  <c r="P53" i="2"/>
  <c r="P54" i="2" s="1"/>
  <c r="P55" i="2" s="1"/>
  <c r="N53" i="2"/>
  <c r="N54" i="2" s="1"/>
  <c r="N55" i="2" s="1"/>
  <c r="L53" i="2"/>
  <c r="L54" i="2" s="1"/>
  <c r="L55" i="2" s="1"/>
  <c r="J53" i="2"/>
  <c r="J54" i="2" s="1"/>
  <c r="J55" i="2" s="1"/>
  <c r="H53" i="2"/>
  <c r="H54" i="2" s="1"/>
  <c r="H55" i="2" s="1"/>
  <c r="AD44" i="2"/>
  <c r="AD71" i="2" s="1"/>
  <c r="AD75" i="2" s="1"/>
  <c r="AD89" i="2" s="1"/>
  <c r="AB44" i="2"/>
  <c r="AB71" i="2" s="1"/>
  <c r="AB75" i="2" s="1"/>
  <c r="AB89" i="2" s="1"/>
  <c r="Z44" i="2"/>
  <c r="Z71" i="2" s="1"/>
  <c r="Z75" i="2" s="1"/>
  <c r="X44" i="2"/>
  <c r="X71" i="2" s="1"/>
  <c r="X75" i="2" s="1"/>
  <c r="X89" i="2" s="1"/>
  <c r="V44" i="2"/>
  <c r="V71" i="2" s="1"/>
  <c r="V75" i="2" s="1"/>
  <c r="V89" i="2" s="1"/>
  <c r="T44" i="2"/>
  <c r="T71" i="2" s="1"/>
  <c r="T75" i="2" s="1"/>
  <c r="T89" i="2" s="1"/>
  <c r="R44" i="2"/>
  <c r="R71" i="2" s="1"/>
  <c r="R75" i="2" s="1"/>
  <c r="P44" i="2"/>
  <c r="P71" i="2" s="1"/>
  <c r="P75" i="2" s="1"/>
  <c r="P89" i="2" s="1"/>
  <c r="N44" i="2"/>
  <c r="N71" i="2" s="1"/>
  <c r="N75" i="2" s="1"/>
  <c r="N89" i="2" s="1"/>
  <c r="L44" i="2"/>
  <c r="L71" i="2" s="1"/>
  <c r="L75" i="2" s="1"/>
  <c r="L89" i="2" s="1"/>
  <c r="J44" i="2"/>
  <c r="J71" i="2" s="1"/>
  <c r="J75" i="2" s="1"/>
  <c r="H44" i="2"/>
  <c r="H71" i="2" s="1"/>
  <c r="H75" i="2" s="1"/>
  <c r="AD37" i="2"/>
  <c r="AB37" i="2"/>
  <c r="Z37" i="2"/>
  <c r="X37" i="2"/>
  <c r="V37" i="2"/>
  <c r="T37" i="2"/>
  <c r="R37" i="2"/>
  <c r="P37" i="2"/>
  <c r="N37" i="2"/>
  <c r="L37" i="2"/>
  <c r="J37" i="2"/>
  <c r="H37" i="2"/>
  <c r="AD34" i="2"/>
  <c r="AB34" i="2"/>
  <c r="Z34" i="2"/>
  <c r="X34" i="2"/>
  <c r="V34" i="2"/>
  <c r="T34" i="2"/>
  <c r="R34" i="2"/>
  <c r="P34" i="2"/>
  <c r="N34" i="2"/>
  <c r="L34" i="2"/>
  <c r="J34" i="2"/>
  <c r="H34" i="2"/>
  <c r="AB28" i="2"/>
  <c r="Z28" i="2"/>
  <c r="T28" i="2"/>
  <c r="R28" i="2"/>
  <c r="L28" i="2"/>
  <c r="J28" i="2"/>
  <c r="AD17" i="2"/>
  <c r="AB17" i="2"/>
  <c r="Z17" i="2"/>
  <c r="X17" i="2"/>
  <c r="V17" i="2"/>
  <c r="T17" i="2"/>
  <c r="R17" i="2"/>
  <c r="P17" i="2"/>
  <c r="N17" i="2"/>
  <c r="L17" i="2"/>
  <c r="J17" i="2"/>
  <c r="H17" i="2"/>
  <c r="AD13" i="2"/>
  <c r="AD14" i="2" s="1"/>
  <c r="Z13" i="2"/>
  <c r="Z14" i="2" s="1"/>
  <c r="V13" i="2"/>
  <c r="V14" i="2" s="1"/>
  <c r="R13" i="2"/>
  <c r="R14" i="2" s="1"/>
  <c r="N13" i="2"/>
  <c r="N14" i="2" s="1"/>
  <c r="J13" i="2"/>
  <c r="J14" i="2" s="1"/>
  <c r="H13" i="2"/>
  <c r="H14" i="2" s="1"/>
  <c r="DF54" i="4"/>
  <c r="DD54" i="4"/>
  <c r="CV54" i="4"/>
  <c r="CR54" i="4"/>
  <c r="CN54" i="4"/>
  <c r="CZ54" i="4" s="1"/>
  <c r="CF54" i="4"/>
  <c r="BZ54" i="4"/>
  <c r="BX54" i="4"/>
  <c r="BV54" i="4"/>
  <c r="BT54" i="4"/>
  <c r="BR54" i="4"/>
  <c r="BR55" i="4" s="1"/>
  <c r="BP54" i="4"/>
  <c r="CB54" i="4" s="1"/>
  <c r="BH54" i="4"/>
  <c r="BF54" i="4"/>
  <c r="BN54" i="4" s="1"/>
  <c r="BD54" i="4"/>
  <c r="BB54" i="4"/>
  <c r="AZ54" i="4"/>
  <c r="BL54" i="4" s="1"/>
  <c r="AX54" i="4"/>
  <c r="AX55" i="4" s="1"/>
  <c r="AX56" i="4" s="1"/>
  <c r="AV54" i="4"/>
  <c r="AT54" i="4"/>
  <c r="AT55" i="4" s="1"/>
  <c r="AT56" i="4" s="1"/>
  <c r="AR54" i="4"/>
  <c r="AP54" i="4"/>
  <c r="AJ54" i="4"/>
  <c r="AH54" i="4"/>
  <c r="AH55" i="4" s="1"/>
  <c r="AH56" i="4" s="1"/>
  <c r="AF54" i="4"/>
  <c r="AD54" i="4"/>
  <c r="AD55" i="4" s="1"/>
  <c r="AB54" i="4"/>
  <c r="AN54" i="4" s="1"/>
  <c r="Z54" i="4"/>
  <c r="X54" i="4"/>
  <c r="R54" i="4"/>
  <c r="P54" i="4"/>
  <c r="T54" i="4" s="1"/>
  <c r="L54" i="4"/>
  <c r="J54" i="4"/>
  <c r="J55" i="4" s="1"/>
  <c r="H54" i="4"/>
  <c r="CZ53" i="4"/>
  <c r="CD53" i="4"/>
  <c r="CB53" i="4"/>
  <c r="BN53" i="4"/>
  <c r="BL53" i="4"/>
  <c r="AP53" i="4"/>
  <c r="CL53" i="4" s="1"/>
  <c r="AN53" i="4"/>
  <c r="CJ53" i="4" s="1"/>
  <c r="V53" i="4"/>
  <c r="T53" i="4"/>
  <c r="CZ52" i="4"/>
  <c r="CD52" i="4"/>
  <c r="CB52" i="4"/>
  <c r="BN52" i="4"/>
  <c r="CL52" i="4" s="1"/>
  <c r="BL52" i="4"/>
  <c r="AP52" i="4"/>
  <c r="AN52" i="4"/>
  <c r="CJ52" i="4" s="1"/>
  <c r="V52" i="4"/>
  <c r="DJ52" i="4" s="1"/>
  <c r="T52" i="4"/>
  <c r="DH52" i="4" s="1"/>
  <c r="CZ51" i="4"/>
  <c r="CD51" i="4"/>
  <c r="CL51" i="4" s="1"/>
  <c r="CB51" i="4"/>
  <c r="BL51" i="4"/>
  <c r="AN51" i="4"/>
  <c r="CJ51" i="4" s="1"/>
  <c r="V51" i="4"/>
  <c r="DJ51" i="4" s="1"/>
  <c r="T51" i="4"/>
  <c r="DH51" i="4" s="1"/>
  <c r="CZ50" i="4"/>
  <c r="CD50" i="4"/>
  <c r="CB50" i="4"/>
  <c r="BN50" i="4"/>
  <c r="CL50" i="4" s="1"/>
  <c r="BL50" i="4"/>
  <c r="AP50" i="4"/>
  <c r="AN50" i="4"/>
  <c r="CJ50" i="4" s="1"/>
  <c r="V50" i="4"/>
  <c r="DJ50" i="4" s="1"/>
  <c r="T50" i="4"/>
  <c r="DH50" i="4" s="1"/>
  <c r="CZ49" i="4"/>
  <c r="CB49" i="4"/>
  <c r="BN49" i="4"/>
  <c r="CL49" i="4" s="1"/>
  <c r="DJ49" i="4" s="1"/>
  <c r="BL49" i="4"/>
  <c r="AN49" i="4"/>
  <c r="CJ49" i="4" s="1"/>
  <c r="T49" i="4"/>
  <c r="DH49" i="4" s="1"/>
  <c r="CZ48" i="4"/>
  <c r="CD48" i="4"/>
  <c r="CB48" i="4"/>
  <c r="BN48" i="4"/>
  <c r="CL48" i="4" s="1"/>
  <c r="BL48" i="4"/>
  <c r="AP48" i="4"/>
  <c r="AN48" i="4"/>
  <c r="CJ48" i="4" s="1"/>
  <c r="DH48" i="4" s="1"/>
  <c r="V48" i="4"/>
  <c r="DJ48" i="4" s="1"/>
  <c r="CZ47" i="4"/>
  <c r="CD47" i="4"/>
  <c r="CB47" i="4"/>
  <c r="BN47" i="4"/>
  <c r="BL47" i="4"/>
  <c r="AP47" i="4"/>
  <c r="CL47" i="4" s="1"/>
  <c r="AN47" i="4"/>
  <c r="CJ47" i="4" s="1"/>
  <c r="V47" i="4"/>
  <c r="DJ47" i="4" s="1"/>
  <c r="T47" i="4"/>
  <c r="DH47" i="4" s="1"/>
  <c r="CZ46" i="4"/>
  <c r="CD46" i="4"/>
  <c r="CB46" i="4"/>
  <c r="BN46" i="4"/>
  <c r="BL46" i="4"/>
  <c r="AP46" i="4"/>
  <c r="CL46" i="4" s="1"/>
  <c r="AN46" i="4"/>
  <c r="CJ46" i="4" s="1"/>
  <c r="V46" i="4"/>
  <c r="DJ46" i="4" s="1"/>
  <c r="T46" i="4"/>
  <c r="CZ45" i="4"/>
  <c r="CD45" i="4"/>
  <c r="CB45" i="4"/>
  <c r="BN45" i="4"/>
  <c r="BL45" i="4"/>
  <c r="CJ45" i="4" s="1"/>
  <c r="AP45" i="4"/>
  <c r="CL45" i="4" s="1"/>
  <c r="AN45" i="4"/>
  <c r="V45" i="4"/>
  <c r="T45" i="4"/>
  <c r="DH45" i="4" s="1"/>
  <c r="CZ44" i="4"/>
  <c r="CD44" i="4"/>
  <c r="CB44" i="4"/>
  <c r="BN44" i="4"/>
  <c r="CL44" i="4" s="1"/>
  <c r="BL44" i="4"/>
  <c r="AP44" i="4"/>
  <c r="AN44" i="4"/>
  <c r="CJ44" i="4" s="1"/>
  <c r="V44" i="4"/>
  <c r="DJ44" i="4" s="1"/>
  <c r="T44" i="4"/>
  <c r="DH44" i="4" s="1"/>
  <c r="CZ43" i="4"/>
  <c r="CD43" i="4"/>
  <c r="CB43" i="4"/>
  <c r="BN43" i="4"/>
  <c r="BL43" i="4"/>
  <c r="AP43" i="4"/>
  <c r="CL43" i="4" s="1"/>
  <c r="AN43" i="4"/>
  <c r="CJ43" i="4" s="1"/>
  <c r="V43" i="4"/>
  <c r="DJ43" i="4" s="1"/>
  <c r="T43" i="4"/>
  <c r="DH43" i="4" s="1"/>
  <c r="CZ42" i="4"/>
  <c r="CD42" i="4"/>
  <c r="CB42" i="4"/>
  <c r="BN42" i="4"/>
  <c r="BL42" i="4"/>
  <c r="AP42" i="4"/>
  <c r="CL42" i="4" s="1"/>
  <c r="AN42" i="4"/>
  <c r="CJ42" i="4" s="1"/>
  <c r="V42" i="4"/>
  <c r="DJ42" i="4" s="1"/>
  <c r="T42" i="4"/>
  <c r="CZ41" i="4"/>
  <c r="CB41" i="4"/>
  <c r="CJ41" i="4" s="1"/>
  <c r="BL41" i="4"/>
  <c r="AN41" i="4"/>
  <c r="V41" i="4"/>
  <c r="DJ41" i="4" s="1"/>
  <c r="T41" i="4"/>
  <c r="DH41" i="4" s="1"/>
  <c r="CZ40" i="4"/>
  <c r="CB40" i="4"/>
  <c r="BL40" i="4"/>
  <c r="AN40" i="4"/>
  <c r="CJ40" i="4" s="1"/>
  <c r="V40" i="4"/>
  <c r="DJ40" i="4" s="1"/>
  <c r="T40" i="4"/>
  <c r="CZ39" i="4"/>
  <c r="CB39" i="4"/>
  <c r="BL39" i="4"/>
  <c r="AN39" i="4"/>
  <c r="CJ39" i="4" s="1"/>
  <c r="V39" i="4"/>
  <c r="DJ39" i="4" s="1"/>
  <c r="T39" i="4"/>
  <c r="DH39" i="4" s="1"/>
  <c r="CZ38" i="4"/>
  <c r="CD38" i="4"/>
  <c r="CB38" i="4"/>
  <c r="BN38" i="4"/>
  <c r="BL38" i="4"/>
  <c r="AP38" i="4"/>
  <c r="CL38" i="4" s="1"/>
  <c r="AN38" i="4"/>
  <c r="CJ38" i="4" s="1"/>
  <c r="V38" i="4"/>
  <c r="DJ38" i="4" s="1"/>
  <c r="T38" i="4"/>
  <c r="DH38" i="4" s="1"/>
  <c r="DF35" i="4"/>
  <c r="DJ35" i="4" s="1"/>
  <c r="DD35" i="4"/>
  <c r="CV35" i="4"/>
  <c r="CR35" i="4"/>
  <c r="CN35" i="4"/>
  <c r="CZ35" i="4" s="1"/>
  <c r="CF35" i="4"/>
  <c r="BX35" i="4"/>
  <c r="BT35" i="4"/>
  <c r="BP35" i="4"/>
  <c r="CB35" i="4" s="1"/>
  <c r="BH35" i="4"/>
  <c r="BD35" i="4"/>
  <c r="AZ35" i="4"/>
  <c r="BL35" i="4" s="1"/>
  <c r="AV35" i="4"/>
  <c r="AR35" i="4"/>
  <c r="AJ35" i="4"/>
  <c r="AF35" i="4"/>
  <c r="AB35" i="4"/>
  <c r="AN35" i="4" s="1"/>
  <c r="X35" i="4"/>
  <c r="P35" i="4"/>
  <c r="L35" i="4"/>
  <c r="H35" i="4"/>
  <c r="T35" i="4" s="1"/>
  <c r="DJ34" i="4"/>
  <c r="CZ34" i="4"/>
  <c r="CB34" i="4"/>
  <c r="BL34" i="4"/>
  <c r="AN34" i="4"/>
  <c r="CJ34" i="4" s="1"/>
  <c r="T34" i="4"/>
  <c r="DH34" i="4" s="1"/>
  <c r="CZ31" i="4"/>
  <c r="CB31" i="4"/>
  <c r="BL31" i="4"/>
  <c r="AN31" i="4"/>
  <c r="CJ31" i="4" s="1"/>
  <c r="V31" i="4"/>
  <c r="DJ31" i="4" s="1"/>
  <c r="T31" i="4"/>
  <c r="CZ30" i="4"/>
  <c r="CB30" i="4"/>
  <c r="BL30" i="4"/>
  <c r="AN30" i="4"/>
  <c r="CJ30" i="4" s="1"/>
  <c r="V30" i="4"/>
  <c r="DJ30" i="4" s="1"/>
  <c r="T30" i="4"/>
  <c r="DH30" i="4" s="1"/>
  <c r="Z29" i="4"/>
  <c r="R29" i="4"/>
  <c r="V29" i="4" s="1"/>
  <c r="DF28" i="4"/>
  <c r="DF29" i="4" s="1"/>
  <c r="DD28" i="4"/>
  <c r="DD29" i="4" s="1"/>
  <c r="CV28" i="4"/>
  <c r="CV29" i="4" s="1"/>
  <c r="CR28" i="4"/>
  <c r="CR29" i="4" s="1"/>
  <c r="CN28" i="4"/>
  <c r="CN29" i="4" s="1"/>
  <c r="CF29" i="4"/>
  <c r="BX29" i="4"/>
  <c r="BT29" i="4"/>
  <c r="BP29" i="4"/>
  <c r="BH29" i="4"/>
  <c r="BF28" i="4"/>
  <c r="BF29" i="4" s="1"/>
  <c r="BD29" i="4"/>
  <c r="BB28" i="4"/>
  <c r="BN28" i="4" s="1"/>
  <c r="CL28" i="4" s="1"/>
  <c r="DJ28" i="4" s="1"/>
  <c r="AZ28" i="4"/>
  <c r="BL28" i="4" s="1"/>
  <c r="AV29" i="4"/>
  <c r="AR29" i="4"/>
  <c r="AJ29" i="4"/>
  <c r="AF29" i="4"/>
  <c r="AB29" i="4"/>
  <c r="X29" i="4"/>
  <c r="P29" i="4"/>
  <c r="L29" i="4"/>
  <c r="H29" i="4"/>
  <c r="CZ27" i="4"/>
  <c r="CB27" i="4"/>
  <c r="BN27" i="4"/>
  <c r="CL27" i="4" s="1"/>
  <c r="DJ27" i="4" s="1"/>
  <c r="BL27" i="4"/>
  <c r="AN27" i="4"/>
  <c r="CJ27" i="4" s="1"/>
  <c r="T27" i="4"/>
  <c r="DH27" i="4" s="1"/>
  <c r="CZ26" i="4"/>
  <c r="CB26" i="4"/>
  <c r="BN26" i="4"/>
  <c r="CL26" i="4" s="1"/>
  <c r="DJ26" i="4" s="1"/>
  <c r="BL26" i="4"/>
  <c r="AN26" i="4"/>
  <c r="CJ26" i="4" s="1"/>
  <c r="T26" i="4"/>
  <c r="DH26" i="4" s="1"/>
  <c r="CZ25" i="4"/>
  <c r="CB25" i="4"/>
  <c r="BN25" i="4"/>
  <c r="CL25" i="4" s="1"/>
  <c r="DJ25" i="4" s="1"/>
  <c r="BL25" i="4"/>
  <c r="AN25" i="4"/>
  <c r="CJ25" i="4" s="1"/>
  <c r="T25" i="4"/>
  <c r="DJ23" i="4"/>
  <c r="CZ23" i="4"/>
  <c r="CB23" i="4"/>
  <c r="BL23" i="4"/>
  <c r="AN23" i="4"/>
  <c r="CJ23" i="4" s="1"/>
  <c r="T23" i="4"/>
  <c r="DH23" i="4" s="1"/>
  <c r="DJ22" i="4"/>
  <c r="CZ22" i="4"/>
  <c r="CB22" i="4"/>
  <c r="BL22" i="4"/>
  <c r="AN22" i="4"/>
  <c r="T22" i="4"/>
  <c r="DJ21" i="4"/>
  <c r="CZ21" i="4"/>
  <c r="CB21" i="4"/>
  <c r="BL21" i="4"/>
  <c r="AN21" i="4"/>
  <c r="CJ21" i="4" s="1"/>
  <c r="DH21" i="4" s="1"/>
  <c r="V21" i="4"/>
  <c r="T21" i="4"/>
  <c r="DJ20" i="4"/>
  <c r="CZ20" i="4"/>
  <c r="CB20" i="4"/>
  <c r="CJ20" i="4" s="1"/>
  <c r="BL20" i="4"/>
  <c r="AN20" i="4"/>
  <c r="T20" i="4"/>
  <c r="DJ19" i="4"/>
  <c r="CZ19" i="4"/>
  <c r="CB19" i="4"/>
  <c r="CJ19" i="4" s="1"/>
  <c r="BL19" i="4"/>
  <c r="AN19" i="4"/>
  <c r="T19" i="4"/>
  <c r="DF17" i="4"/>
  <c r="DD17" i="4"/>
  <c r="CZ17" i="4"/>
  <c r="CV17" i="4"/>
  <c r="CR17" i="4"/>
  <c r="CN17" i="4"/>
  <c r="CF17" i="4"/>
  <c r="BZ17" i="4"/>
  <c r="BZ32" i="4" s="1"/>
  <c r="BZ36" i="4" s="1"/>
  <c r="BZ55" i="4" s="1"/>
  <c r="BZ56" i="4" s="1"/>
  <c r="BX17" i="4"/>
  <c r="BV17" i="4"/>
  <c r="BV32" i="4" s="1"/>
  <c r="BT17" i="4"/>
  <c r="CB17" i="4" s="1"/>
  <c r="BP17" i="4"/>
  <c r="BH17" i="4"/>
  <c r="BF17" i="4"/>
  <c r="BN17" i="4" s="1"/>
  <c r="BD17" i="4"/>
  <c r="AZ17" i="4"/>
  <c r="BL17" i="4" s="1"/>
  <c r="AV17" i="4"/>
  <c r="AR17" i="4"/>
  <c r="AJ17" i="4"/>
  <c r="AF17" i="4"/>
  <c r="AB17" i="4"/>
  <c r="AN17" i="4" s="1"/>
  <c r="Z17" i="4"/>
  <c r="X17" i="4"/>
  <c r="T17" i="4"/>
  <c r="P17" i="4"/>
  <c r="L17" i="4"/>
  <c r="H17" i="4"/>
  <c r="DJ16" i="4"/>
  <c r="CZ16" i="4"/>
  <c r="CB16" i="4"/>
  <c r="BL16" i="4"/>
  <c r="AN16" i="4"/>
  <c r="CJ16" i="4" s="1"/>
  <c r="DH16" i="4" s="1"/>
  <c r="T16" i="4"/>
  <c r="CZ15" i="4"/>
  <c r="CB15" i="4"/>
  <c r="BN15" i="4"/>
  <c r="CL15" i="4" s="1"/>
  <c r="DJ15" i="4" s="1"/>
  <c r="BL15" i="4"/>
  <c r="AN15" i="4"/>
  <c r="CJ15" i="4" s="1"/>
  <c r="T15" i="4"/>
  <c r="DH15" i="4" s="1"/>
  <c r="DJ14" i="4"/>
  <c r="CZ14" i="4"/>
  <c r="CB14" i="4"/>
  <c r="BL14" i="4"/>
  <c r="AN14" i="4"/>
  <c r="CJ14" i="4" s="1"/>
  <c r="T14" i="4"/>
  <c r="CZ13" i="4"/>
  <c r="CL13" i="4"/>
  <c r="DJ13" i="4" s="1"/>
  <c r="CD13" i="4"/>
  <c r="CB13" i="4"/>
  <c r="BL13" i="4"/>
  <c r="AN13" i="4"/>
  <c r="CJ13" i="4" s="1"/>
  <c r="T13" i="4"/>
  <c r="CZ12" i="4"/>
  <c r="CD12" i="4"/>
  <c r="CL12" i="4" s="1"/>
  <c r="DJ12" i="4" s="1"/>
  <c r="CB12" i="4"/>
  <c r="BL12" i="4"/>
  <c r="AN12" i="4"/>
  <c r="CJ12" i="4" s="1"/>
  <c r="T12" i="4"/>
  <c r="DH12" i="4" s="1"/>
  <c r="DF10" i="4"/>
  <c r="DF32" i="4" s="1"/>
  <c r="DF36" i="4" s="1"/>
  <c r="DF55" i="4" s="1"/>
  <c r="DF56" i="4" s="1"/>
  <c r="DD10" i="4"/>
  <c r="DD32" i="4" s="1"/>
  <c r="DD36" i="4" s="1"/>
  <c r="DD55" i="4" s="1"/>
  <c r="DD56" i="4" s="1"/>
  <c r="CV10" i="4"/>
  <c r="CR10" i="4"/>
  <c r="CR32" i="4" s="1"/>
  <c r="CR36" i="4" s="1"/>
  <c r="CR55" i="4" s="1"/>
  <c r="CR56" i="4" s="1"/>
  <c r="CN10" i="4"/>
  <c r="CN32" i="4" s="1"/>
  <c r="CF10" i="4"/>
  <c r="CB10" i="4"/>
  <c r="BX10" i="4"/>
  <c r="BT10" i="4"/>
  <c r="BP10" i="4"/>
  <c r="BL10" i="4"/>
  <c r="BH10" i="4"/>
  <c r="BD10" i="4"/>
  <c r="AZ10" i="4"/>
  <c r="AV10" i="4"/>
  <c r="AV32" i="4" s="1"/>
  <c r="AV36" i="4" s="1"/>
  <c r="AV55" i="4" s="1"/>
  <c r="AV56" i="4" s="1"/>
  <c r="AR10" i="4"/>
  <c r="AJ10" i="4"/>
  <c r="AF10" i="4"/>
  <c r="AF32" i="4" s="1"/>
  <c r="AF36" i="4" s="1"/>
  <c r="AF55" i="4" s="1"/>
  <c r="AF56" i="4" s="1"/>
  <c r="AB10" i="4"/>
  <c r="AN10" i="4" s="1"/>
  <c r="CJ10" i="4" s="1"/>
  <c r="X10" i="4"/>
  <c r="R10" i="4"/>
  <c r="R32" i="4" s="1"/>
  <c r="P10" i="4"/>
  <c r="L10" i="4"/>
  <c r="L32" i="4" s="1"/>
  <c r="L36" i="4" s="1"/>
  <c r="L55" i="4" s="1"/>
  <c r="L56" i="4" s="1"/>
  <c r="H10" i="4"/>
  <c r="H32" i="4" s="1"/>
  <c r="CZ9" i="4"/>
  <c r="CJ9" i="4"/>
  <c r="CB9" i="4"/>
  <c r="BL9" i="4"/>
  <c r="AN9" i="4"/>
  <c r="V9" i="4"/>
  <c r="DJ9" i="4" s="1"/>
  <c r="T9" i="4"/>
  <c r="DH9" i="4" s="1"/>
  <c r="CZ8" i="4"/>
  <c r="CB8" i="4"/>
  <c r="BL8" i="4"/>
  <c r="AN8" i="4"/>
  <c r="CJ8" i="4" s="1"/>
  <c r="V8" i="4"/>
  <c r="DJ8" i="4" s="1"/>
  <c r="T8" i="4"/>
  <c r="DH8" i="4" s="1"/>
  <c r="CZ7" i="4"/>
  <c r="CB7" i="4"/>
  <c r="BL7" i="4"/>
  <c r="CJ7" i="4" s="1"/>
  <c r="DH7" i="4" s="1"/>
  <c r="AN7" i="4"/>
  <c r="V7" i="4"/>
  <c r="DJ7" i="4" s="1"/>
  <c r="T7" i="4"/>
  <c r="H51" i="5"/>
  <c r="L51" i="5" s="1"/>
  <c r="J51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35" i="5"/>
  <c r="L29" i="5"/>
  <c r="L28" i="5"/>
  <c r="L33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33" i="5"/>
  <c r="N32" i="5"/>
  <c r="N31" i="5"/>
  <c r="N30" i="5"/>
  <c r="N29" i="5"/>
  <c r="N28" i="5"/>
  <c r="N27" i="5"/>
  <c r="J31" i="5"/>
  <c r="L31" i="5" s="1"/>
  <c r="H31" i="5"/>
  <c r="J27" i="5"/>
  <c r="L27" i="5" s="1"/>
  <c r="L24" i="5"/>
  <c r="N24" i="5"/>
  <c r="L25" i="5"/>
  <c r="N25" i="5"/>
  <c r="L26" i="5"/>
  <c r="N26" i="5"/>
  <c r="H27" i="5"/>
  <c r="L21" i="5"/>
  <c r="N21" i="5"/>
  <c r="L19" i="5"/>
  <c r="N19" i="5"/>
  <c r="L15" i="5"/>
  <c r="N15" i="5"/>
  <c r="L13" i="5"/>
  <c r="N13" i="5"/>
  <c r="L12" i="5"/>
  <c r="L30" i="5"/>
  <c r="L32" i="5"/>
  <c r="H28" i="5"/>
  <c r="H16" i="5"/>
  <c r="H9" i="5"/>
  <c r="H76" i="1"/>
  <c r="H78" i="1" s="1"/>
  <c r="H23" i="1"/>
  <c r="H26" i="1" s="1"/>
  <c r="H11" i="1"/>
  <c r="H12" i="1" s="1"/>
  <c r="H13" i="1" s="1"/>
  <c r="H68" i="1"/>
  <c r="H60" i="1"/>
  <c r="H56" i="1"/>
  <c r="H64" i="1" s="1"/>
  <c r="H48" i="1"/>
  <c r="H49" i="1" s="1"/>
  <c r="H50" i="1" s="1"/>
  <c r="H65" i="1" s="1"/>
  <c r="H69" i="1" s="1"/>
  <c r="H41" i="1"/>
  <c r="H34" i="1"/>
  <c r="H31" i="1"/>
  <c r="H16" i="1"/>
  <c r="Z32" i="4" l="1"/>
  <c r="Z36" i="4" s="1"/>
  <c r="Z55" i="4" s="1"/>
  <c r="Z56" i="4" s="1"/>
  <c r="BP32" i="4"/>
  <c r="BP36" i="4" s="1"/>
  <c r="BD32" i="4"/>
  <c r="BD36" i="4" s="1"/>
  <c r="BD55" i="4" s="1"/>
  <c r="BD56" i="4" s="1"/>
  <c r="AR32" i="4"/>
  <c r="AR36" i="4" s="1"/>
  <c r="AR55" i="4" s="1"/>
  <c r="AR56" i="4" s="1"/>
  <c r="AJ32" i="4"/>
  <c r="AJ36" i="4" s="1"/>
  <c r="AJ55" i="4" s="1"/>
  <c r="AJ56" i="4" s="1"/>
  <c r="AN29" i="4"/>
  <c r="P32" i="4"/>
  <c r="P36" i="4" s="1"/>
  <c r="P55" i="4" s="1"/>
  <c r="P56" i="4" s="1"/>
  <c r="T29" i="4"/>
  <c r="X32" i="4"/>
  <c r="X36" i="4" s="1"/>
  <c r="X55" i="4" s="1"/>
  <c r="X56" i="4" s="1"/>
  <c r="CF32" i="4"/>
  <c r="CF36" i="4" s="1"/>
  <c r="CF55" i="4" s="1"/>
  <c r="CF56" i="4" s="1"/>
  <c r="M9" i="7"/>
  <c r="L33" i="3"/>
  <c r="L37" i="3" s="1"/>
  <c r="L57" i="3" s="1"/>
  <c r="L63" i="3" s="1"/>
  <c r="AB33" i="3"/>
  <c r="AB37" i="3" s="1"/>
  <c r="AB57" i="3" s="1"/>
  <c r="AB63" i="3" s="1"/>
  <c r="AF30" i="3"/>
  <c r="AF62" i="3"/>
  <c r="P33" i="3"/>
  <c r="P37" i="3" s="1"/>
  <c r="P57" i="3" s="1"/>
  <c r="P63" i="3" s="1"/>
  <c r="X33" i="3"/>
  <c r="X37" i="3" s="1"/>
  <c r="X57" i="3" s="1"/>
  <c r="X63" i="3" s="1"/>
  <c r="J33" i="3"/>
  <c r="J37" i="3" s="1"/>
  <c r="J57" i="3" s="1"/>
  <c r="J63" i="3" s="1"/>
  <c r="R33" i="3"/>
  <c r="R37" i="3" s="1"/>
  <c r="R57" i="3" s="1"/>
  <c r="R63" i="3" s="1"/>
  <c r="Z33" i="3"/>
  <c r="Z37" i="3" s="1"/>
  <c r="Z57" i="3" s="1"/>
  <c r="Z63" i="3" s="1"/>
  <c r="H33" i="3"/>
  <c r="AF61" i="3"/>
  <c r="R29" i="2"/>
  <c r="R38" i="2" s="1"/>
  <c r="L29" i="2"/>
  <c r="L38" i="2" s="1"/>
  <c r="T29" i="2"/>
  <c r="T38" i="2" s="1"/>
  <c r="AB29" i="2"/>
  <c r="AB38" i="2" s="1"/>
  <c r="P29" i="2"/>
  <c r="P38" i="2" s="1"/>
  <c r="J29" i="2"/>
  <c r="J38" i="2" s="1"/>
  <c r="Z29" i="2"/>
  <c r="Z38" i="2" s="1"/>
  <c r="N29" i="2"/>
  <c r="N38" i="2" s="1"/>
  <c r="V29" i="2"/>
  <c r="V38" i="2" s="1"/>
  <c r="AD29" i="2"/>
  <c r="AD38" i="2" s="1"/>
  <c r="H29" i="2"/>
  <c r="H38" i="2" s="1"/>
  <c r="J89" i="2"/>
  <c r="R89" i="2"/>
  <c r="Z89" i="2"/>
  <c r="H89" i="2"/>
  <c r="X29" i="2"/>
  <c r="X38" i="2" s="1"/>
  <c r="DH20" i="4"/>
  <c r="DH14" i="4"/>
  <c r="CJ17" i="4"/>
  <c r="DH17" i="4" s="1"/>
  <c r="DH13" i="4"/>
  <c r="DH19" i="4"/>
  <c r="V10" i="4"/>
  <c r="DJ10" i="4" s="1"/>
  <c r="CV32" i="4"/>
  <c r="CV36" i="4" s="1"/>
  <c r="CV55" i="4" s="1"/>
  <c r="CV56" i="4" s="1"/>
  <c r="BV36" i="4"/>
  <c r="CD32" i="4"/>
  <c r="CD17" i="4"/>
  <c r="CL17" i="4" s="1"/>
  <c r="DJ17" i="4" s="1"/>
  <c r="DH53" i="4"/>
  <c r="CJ54" i="4"/>
  <c r="DH54" i="4" s="1"/>
  <c r="BR56" i="4"/>
  <c r="BT32" i="4"/>
  <c r="BT36" i="4" s="1"/>
  <c r="BT55" i="4" s="1"/>
  <c r="BT56" i="4" s="1"/>
  <c r="CZ10" i="4"/>
  <c r="DH25" i="4"/>
  <c r="CB29" i="4"/>
  <c r="CZ29" i="4"/>
  <c r="DJ53" i="4"/>
  <c r="AP55" i="4"/>
  <c r="AD56" i="4"/>
  <c r="AP56" i="4" s="1"/>
  <c r="CL54" i="4"/>
  <c r="H36" i="4"/>
  <c r="T32" i="4"/>
  <c r="T10" i="4"/>
  <c r="DH10" i="4" s="1"/>
  <c r="R36" i="4"/>
  <c r="V32" i="4"/>
  <c r="AB32" i="4"/>
  <c r="BH32" i="4"/>
  <c r="BH36" i="4" s="1"/>
  <c r="BH55" i="4" s="1"/>
  <c r="BH56" i="4" s="1"/>
  <c r="BX32" i="4"/>
  <c r="BX36" i="4" s="1"/>
  <c r="BX55" i="4" s="1"/>
  <c r="BX56" i="4" s="1"/>
  <c r="CN36" i="4"/>
  <c r="CZ32" i="4"/>
  <c r="BF32" i="4"/>
  <c r="BF36" i="4" s="1"/>
  <c r="BF55" i="4" s="1"/>
  <c r="BF56" i="4" s="1"/>
  <c r="CJ22" i="4"/>
  <c r="DH22" i="4" s="1"/>
  <c r="DH31" i="4"/>
  <c r="CJ35" i="4"/>
  <c r="DH35" i="4" s="1"/>
  <c r="DH40" i="4"/>
  <c r="DH42" i="4"/>
  <c r="DJ45" i="4"/>
  <c r="DH46" i="4"/>
  <c r="J56" i="4"/>
  <c r="AZ29" i="4"/>
  <c r="BL29" i="4" s="1"/>
  <c r="V54" i="4"/>
  <c r="CD54" i="4"/>
  <c r="AN28" i="4"/>
  <c r="CZ28" i="4"/>
  <c r="BB29" i="4"/>
  <c r="CB28" i="4"/>
  <c r="N51" i="5"/>
  <c r="H33" i="5"/>
  <c r="H52" i="5" s="1"/>
  <c r="H53" i="5" s="1"/>
  <c r="H79" i="1"/>
  <c r="H27" i="1"/>
  <c r="H35" i="1" s="1"/>
  <c r="N20" i="5"/>
  <c r="L20" i="5"/>
  <c r="N18" i="5"/>
  <c r="L18" i="5"/>
  <c r="J16" i="5"/>
  <c r="L16" i="5"/>
  <c r="N14" i="5"/>
  <c r="L14" i="5"/>
  <c r="N12" i="5"/>
  <c r="N11" i="5"/>
  <c r="L11" i="5"/>
  <c r="J9" i="5"/>
  <c r="N9" i="5" s="1"/>
  <c r="N8" i="5"/>
  <c r="L8" i="5"/>
  <c r="N7" i="5"/>
  <c r="L7" i="5"/>
  <c r="N6" i="5"/>
  <c r="L6" i="5"/>
  <c r="CJ28" i="4" l="1"/>
  <c r="DH28" i="4" s="1"/>
  <c r="CJ29" i="4"/>
  <c r="DH29" i="4" s="1"/>
  <c r="H37" i="3"/>
  <c r="AF33" i="3"/>
  <c r="CB32" i="4"/>
  <c r="BP55" i="4"/>
  <c r="CB36" i="4"/>
  <c r="AN32" i="4"/>
  <c r="AB36" i="4"/>
  <c r="CD36" i="4"/>
  <c r="BV55" i="4"/>
  <c r="AZ32" i="4"/>
  <c r="V36" i="4"/>
  <c r="R55" i="4"/>
  <c r="BB32" i="4"/>
  <c r="BN29" i="4"/>
  <c r="CL29" i="4" s="1"/>
  <c r="DJ29" i="4" s="1"/>
  <c r="DJ54" i="4"/>
  <c r="CN55" i="4"/>
  <c r="CZ36" i="4"/>
  <c r="H55" i="4"/>
  <c r="T36" i="4"/>
  <c r="L9" i="5"/>
  <c r="N16" i="5"/>
  <c r="J28" i="5"/>
  <c r="H57" i="3" l="1"/>
  <c r="AF37" i="3"/>
  <c r="BV56" i="4"/>
  <c r="CD56" i="4" s="1"/>
  <c r="CD55" i="4"/>
  <c r="H56" i="4"/>
  <c r="T56" i="4" s="1"/>
  <c r="T55" i="4"/>
  <c r="R56" i="4"/>
  <c r="V56" i="4" s="1"/>
  <c r="V55" i="4"/>
  <c r="BB36" i="4"/>
  <c r="BN32" i="4"/>
  <c r="CL32" i="4" s="1"/>
  <c r="DJ32" i="4" s="1"/>
  <c r="CZ55" i="4"/>
  <c r="CN56" i="4"/>
  <c r="CZ56" i="4" s="1"/>
  <c r="AN36" i="4"/>
  <c r="AB55" i="4"/>
  <c r="BL32" i="4"/>
  <c r="CJ32" i="4" s="1"/>
  <c r="DH32" i="4" s="1"/>
  <c r="AZ36" i="4"/>
  <c r="BP56" i="4"/>
  <c r="CB56" i="4" s="1"/>
  <c r="CB55" i="4"/>
  <c r="H63" i="3" l="1"/>
  <c r="AF63" i="3" s="1"/>
  <c r="AF57" i="3"/>
  <c r="AB56" i="4"/>
  <c r="AN56" i="4" s="1"/>
  <c r="AN55" i="4"/>
  <c r="BL36" i="4"/>
  <c r="CJ36" i="4" s="1"/>
  <c r="DH36" i="4" s="1"/>
  <c r="AZ55" i="4"/>
  <c r="BB55" i="4"/>
  <c r="BN36" i="4"/>
  <c r="CL36" i="4" s="1"/>
  <c r="DJ36" i="4" s="1"/>
  <c r="J33" i="5"/>
  <c r="AZ56" i="4" l="1"/>
  <c r="BL56" i="4" s="1"/>
  <c r="CJ56" i="4" s="1"/>
  <c r="DH56" i="4" s="1"/>
  <c r="BL55" i="4"/>
  <c r="CJ55" i="4" s="1"/>
  <c r="DH55" i="4" s="1"/>
  <c r="BB56" i="4"/>
  <c r="BN56" i="4" s="1"/>
  <c r="CL56" i="4" s="1"/>
  <c r="DJ56" i="4" s="1"/>
  <c r="BN55" i="4"/>
  <c r="CL55" i="4" s="1"/>
  <c r="DJ55" i="4" s="1"/>
  <c r="J52" i="5"/>
  <c r="N52" i="5" l="1"/>
  <c r="L52" i="5"/>
  <c r="J53" i="5"/>
  <c r="N53" i="5" l="1"/>
  <c r="L53" i="5"/>
</calcChain>
</file>

<file path=xl/sharedStrings.xml><?xml version="1.0" encoding="utf-8"?>
<sst xmlns="http://schemas.openxmlformats.org/spreadsheetml/2006/main" count="607" uniqueCount="344">
  <si>
    <t>Nov 30, 19</t>
  </si>
  <si>
    <t>ASSETS</t>
  </si>
  <si>
    <t>Current Assets</t>
  </si>
  <si>
    <t>Checking/Savings</t>
  </si>
  <si>
    <t>1000 · Cash</t>
  </si>
  <si>
    <t>1005 · WFB Checking (GF)</t>
  </si>
  <si>
    <t>1015 · WF Brokerage Account</t>
  </si>
  <si>
    <t>1016 · Live Oak Bank</t>
  </si>
  <si>
    <t>1016.1 · Live Oak CD (2389)</t>
  </si>
  <si>
    <t>1016.2 · Live Oak CD (2494)</t>
  </si>
  <si>
    <t>Total 1016 · Live Oak Bank</t>
  </si>
  <si>
    <t>Total 1000 · Cash</t>
  </si>
  <si>
    <t>Total Checking/Savings</t>
  </si>
  <si>
    <t>Accounts Receivable</t>
  </si>
  <si>
    <t>1200 · Accounts Receivable</t>
  </si>
  <si>
    <t>Total Accounts Receivable</t>
  </si>
  <si>
    <t>Other Current Assets</t>
  </si>
  <si>
    <t>1120 · Inventory Asset</t>
  </si>
  <si>
    <t>1500 · Other Receivable - C3</t>
  </si>
  <si>
    <t>1500.1 · Other Receivable - C3  Payroll</t>
  </si>
  <si>
    <t>1500 · Other Receivable - C3 - Other</t>
  </si>
  <si>
    <t>Total 1500 · Other Receivable - C3</t>
  </si>
  <si>
    <t>1515 · Prepaid Insurance</t>
  </si>
  <si>
    <t>1520 · Prepaid Expenses - Other</t>
  </si>
  <si>
    <t>Total Other Current Assets</t>
  </si>
  <si>
    <t>Total Current Assets</t>
  </si>
  <si>
    <t>Fixed Assets</t>
  </si>
  <si>
    <t>1409 · Furniture &amp; Fixtures</t>
  </si>
  <si>
    <t>1490 · Accumulated depreciation</t>
  </si>
  <si>
    <t>Total Fixed Assets</t>
  </si>
  <si>
    <t>Other Assets</t>
  </si>
  <si>
    <t>1800 · Office Deposit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</si>
  <si>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</si>
  <si>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</si>
  <si>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</si>
  <si>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</si>
  <si>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</si>
  <si>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</si>
  <si>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</si>
  <si>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</si>
  <si>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Credit Cards</t>
  </si>
  <si>
    <t>2001 · Credit Cards</t>
  </si>
  <si>
    <t>2007 · Wells Fargo</t>
  </si>
  <si>
    <t>2007.8 · Wells Fargo - Sharon Stone-1978</t>
  </si>
  <si>
    <t>2007.9 · Wells Fargo H Hutchison-4833</t>
  </si>
  <si>
    <t>Total 2007 · Wells Fargo</t>
  </si>
  <si>
    <t>Total 2001 · Credit Cards</t>
  </si>
  <si>
    <t>Total Credit Cards</t>
  </si>
  <si>
    <t>Other Current Liabilities</t>
  </si>
  <si>
    <t>2015 · Due to MAL/MAS</t>
  </si>
  <si>
    <t>2015.1 · Mother Lode MAS</t>
  </si>
  <si>
    <t>2015.2 · Santa Clarita MAS Unit</t>
  </si>
  <si>
    <t>2015.3 · Davis MAS</t>
  </si>
  <si>
    <t>Total 2015 · Due to MAL/MAS</t>
  </si>
  <si>
    <t>2100 · Payroll Liabilities</t>
  </si>
  <si>
    <t>2105 · Pension Liability</t>
  </si>
  <si>
    <t>2150 · Healthcare Withheld</t>
  </si>
  <si>
    <t>2200 · Sales Tax Payable</t>
  </si>
  <si>
    <t>Total Other Current Liabilities</t>
  </si>
  <si>
    <t>Total Current Liabilities</t>
  </si>
  <si>
    <t>Long Term Liabilities</t>
  </si>
  <si>
    <t>2501 · Deferred Rent</t>
  </si>
  <si>
    <t>Total Long Term Liabilities</t>
  </si>
  <si>
    <t>Total Liabilities</t>
  </si>
  <si>
    <t>Equity</t>
  </si>
  <si>
    <t>3700 · Unrestricted Net  Assets</t>
  </si>
  <si>
    <t>3700.1 · Board Designated Net Assets</t>
  </si>
  <si>
    <t>3701 · Building Reserves</t>
  </si>
  <si>
    <t>3702 · Operational Reserves</t>
  </si>
  <si>
    <t>3703 · Trudy Schafer Fellowship</t>
  </si>
  <si>
    <t>Total 3700.1 · Board Designated Net Assets</t>
  </si>
  <si>
    <t>Net Income</t>
  </si>
  <si>
    <t>Total Equity</t>
  </si>
  <si>
    <t>TOTAL LIABILITIES &amp; EQUITY</t>
  </si>
  <si>
    <t>Feb 28, 19</t>
  </si>
  <si>
    <t>Mar 31, 19</t>
  </si>
  <si>
    <t>Apr 30, 19</t>
  </si>
  <si>
    <t>May 31, 19</t>
  </si>
  <si>
    <t>Jun 30, 19</t>
  </si>
  <si>
    <t>Jul 31, 19</t>
  </si>
  <si>
    <t>Aug 31, 19</t>
  </si>
  <si>
    <t>Sep 30, 19</t>
  </si>
  <si>
    <t>Oct 31, 19</t>
  </si>
  <si>
    <t>1016 · Live Oak Bank - Other</t>
  </si>
  <si>
    <t>1211 · Other Receivable</t>
  </si>
  <si>
    <t>1499 · Undeposited Funds</t>
  </si>
  <si>
    <t>1410 · Equipment &amp; Software</t>
  </si>
  <si>
    <t>2007.1 · Wells Fargo Carol Goldberg-0508</t>
  </si>
  <si>
    <t>2007.7 · Wells Fargo Melissa Breach-7381</t>
  </si>
  <si>
    <t>2100.1 · Garnishment</t>
  </si>
  <si>
    <t>2100 · Payroll Liabilities - Other</t>
  </si>
  <si>
    <t>Total 2100 · Payroll Liabilities</t>
  </si>
  <si>
    <t>2300 · Accrued Liabilities</t>
  </si>
  <si>
    <t>3704 · Schools &amp; Communities First</t>
  </si>
  <si>
    <t>3800 · Temporarily Restricted Assets</t>
  </si>
  <si>
    <t>3800.1 · Redistricting Project</t>
  </si>
  <si>
    <t>Total 3800 · Temporarily Restricted Assets</t>
  </si>
  <si>
    <t>Feb 19</t>
  </si>
  <si>
    <t>Mar 19</t>
  </si>
  <si>
    <t>Apr 19</t>
  </si>
  <si>
    <t>May 19</t>
  </si>
  <si>
    <t>Jun 19</t>
  </si>
  <si>
    <t>Jul 19</t>
  </si>
  <si>
    <t>Aug 19</t>
  </si>
  <si>
    <t>Sep 19</t>
  </si>
  <si>
    <t>Oct 19</t>
  </si>
  <si>
    <t>Nov 19</t>
  </si>
  <si>
    <t>TOTAL</t>
  </si>
  <si>
    <t>Ordinary Income/Expense</t>
  </si>
  <si>
    <t>Income</t>
  </si>
  <si>
    <t>40010 · Membership Dues</t>
  </si>
  <si>
    <t>40010.1 · PMP dues</t>
  </si>
  <si>
    <t>40010.2 · Payments in lieu of PMPs</t>
  </si>
  <si>
    <t>40010.3 · MAL Dues</t>
  </si>
  <si>
    <t>40010 · Membership Dues - Other</t>
  </si>
  <si>
    <t>Total 40010 · Membership Dues</t>
  </si>
  <si>
    <t>40015 · Contributions</t>
  </si>
  <si>
    <t>40030 · Contributions - Unrestricted</t>
  </si>
  <si>
    <t>40031 · Contributions - Restricted</t>
  </si>
  <si>
    <t>40035 · In Kind Contributions</t>
  </si>
  <si>
    <t>40070 · Grant Income - Unrestricted</t>
  </si>
  <si>
    <t>40071 · Grant Income - Restricted</t>
  </si>
  <si>
    <t>40085 · Building Reserves</t>
  </si>
  <si>
    <t>Total 40015 · Contributions</t>
  </si>
  <si>
    <t>40100 · Earned Revenues</t>
  </si>
  <si>
    <t>40101 · Publications</t>
  </si>
  <si>
    <t>40110 · Merchandise</t>
  </si>
  <si>
    <t>40115 · Shipping Postage</t>
  </si>
  <si>
    <t>40120 · Liability Insurance</t>
  </si>
  <si>
    <t>40130 · Workshops</t>
  </si>
  <si>
    <t>40140 · Council/Convention</t>
  </si>
  <si>
    <t>40150 · Contract Services</t>
  </si>
  <si>
    <t>40150.2 · LEW Contracts</t>
  </si>
  <si>
    <t>40150.4 · MyLO Contracts</t>
  </si>
  <si>
    <t>40150.5 · MyLO Migration</t>
  </si>
  <si>
    <t>Total 40150 · Contract Services</t>
  </si>
  <si>
    <t>Total 40100 · Earned Revenues</t>
  </si>
  <si>
    <t>40160 · Rental Income</t>
  </si>
  <si>
    <t>40170 · Interest</t>
  </si>
  <si>
    <t>Total Income</t>
  </si>
  <si>
    <t>Cost of Goods Sold</t>
  </si>
  <si>
    <t>Gross Profit</t>
  </si>
  <si>
    <t>Expense</t>
  </si>
  <si>
    <t>60010 · Personnel</t>
  </si>
  <si>
    <t>60020 · Accounting Fees</t>
  </si>
  <si>
    <t>60021 · Bank Charges/Fees</t>
  </si>
  <si>
    <t>60030 · Legal Fees</t>
  </si>
  <si>
    <t>60040 · Supplies</t>
  </si>
  <si>
    <t>60050 · Telecommunications</t>
  </si>
  <si>
    <t>60060 · Postage/Shipping</t>
  </si>
  <si>
    <t>60070 · Occupancy</t>
  </si>
  <si>
    <t>60080 · Equipment rental &amp; maintenance</t>
  </si>
  <si>
    <t>60090 · Printing and publications</t>
  </si>
  <si>
    <t>60100 · Travel/Food/Lodging</t>
  </si>
  <si>
    <t>60110 · Promotion</t>
  </si>
  <si>
    <t>60120 · Councils/Conventions</t>
  </si>
  <si>
    <t>60140 · Insurance</t>
  </si>
  <si>
    <t>60150 · LWVUS MAL Dues</t>
  </si>
  <si>
    <t>60160 · Fees, subscriptions</t>
  </si>
  <si>
    <t>60170 · Independent Contractors</t>
  </si>
  <si>
    <t>Total Expense</t>
  </si>
  <si>
    <t>Net Ordinary Income</t>
  </si>
  <si>
    <t>Other Income/Expense</t>
  </si>
  <si>
    <t>1000.1 Board</t>
  </si>
  <si>
    <t>1000 Management - Other</t>
  </si>
  <si>
    <t>3001.1 MTA</t>
  </si>
  <si>
    <t>3001.2 DEI</t>
  </si>
  <si>
    <t>3001 Member Services - Other</t>
  </si>
  <si>
    <t>Total 3001 Member Services</t>
  </si>
  <si>
    <t>3004 Conventions</t>
  </si>
  <si>
    <t>Total 3005 Local Leagues</t>
  </si>
  <si>
    <t>3006.1 LEW</t>
  </si>
  <si>
    <t>3006.2 MyLO</t>
  </si>
  <si>
    <t>3006 LEW* - Other</t>
  </si>
  <si>
    <t>Total 3006 LEW*</t>
  </si>
  <si>
    <t>3010 Schools &amp; Communities 1st</t>
  </si>
  <si>
    <t>3011 Schafer Fellowship</t>
  </si>
  <si>
    <t>3007 Advocacy - Other</t>
  </si>
  <si>
    <t>Total 3007 Advocacy</t>
  </si>
  <si>
    <t>9001 APP</t>
  </si>
  <si>
    <t>9002 IPP</t>
  </si>
  <si>
    <t>9003 OCC</t>
  </si>
  <si>
    <t>(1000 Management)</t>
  </si>
  <si>
    <t>Total 1000 Management</t>
  </si>
  <si>
    <t>Total 2000 Development</t>
  </si>
  <si>
    <t>(3001 Member Services)</t>
  </si>
  <si>
    <t>(3000 Programs)</t>
  </si>
  <si>
    <t>(3006 LEW*)</t>
  </si>
  <si>
    <t>(3007 Advocacy)</t>
  </si>
  <si>
    <t>Total 3000 Programs</t>
  </si>
  <si>
    <t>(9000 To Be Split)</t>
  </si>
  <si>
    <t>Total 9000 To Be Split</t>
  </si>
  <si>
    <t>Total unclassified</t>
  </si>
  <si>
    <t>Budget</t>
  </si>
  <si>
    <t>$ Over Budget</t>
  </si>
  <si>
    <t>% of Budget</t>
  </si>
  <si>
    <t>Current</t>
  </si>
  <si>
    <t>1 - 30</t>
  </si>
  <si>
    <t>31 - 60</t>
  </si>
  <si>
    <t>61 - 90</t>
  </si>
  <si>
    <t>&gt; 90</t>
  </si>
  <si>
    <t>LWV Antelope Valley-</t>
  </si>
  <si>
    <t>LWV Arkansas</t>
  </si>
  <si>
    <t>LWV Bay Area ILO-</t>
  </si>
  <si>
    <t>LWV Bay Area TX</t>
  </si>
  <si>
    <t>LWV Beach Cities</t>
  </si>
  <si>
    <t>LWV Berrien and Cass Counties</t>
  </si>
  <si>
    <t>LWV Billings</t>
  </si>
  <si>
    <t>LWV Brookline</t>
  </si>
  <si>
    <t>LWV Broome and Tioga Counties</t>
  </si>
  <si>
    <t>LWV Butte County</t>
  </si>
  <si>
    <t>LWV Central Delaware County</t>
  </si>
  <si>
    <t>LWV Central Orange County</t>
  </si>
  <si>
    <t>LWV Central Yavapai, AZ</t>
  </si>
  <si>
    <t>LWV Charleston Area, SC</t>
  </si>
  <si>
    <t>LWV Charlotte-Mecklenburg</t>
  </si>
  <si>
    <t>LWV Copper Country</t>
  </si>
  <si>
    <t>LWV Corpus Christi</t>
  </si>
  <si>
    <t>LWV Dallas</t>
  </si>
  <si>
    <t>LWV Dalton Area</t>
  </si>
  <si>
    <t>LWV East San Gabriel Valley</t>
  </si>
  <si>
    <t>LWV Eden Area-</t>
  </si>
  <si>
    <t>LWV Edwardsville</t>
  </si>
  <si>
    <t>LWV Fairfield, CT</t>
  </si>
  <si>
    <t>LWV Falls Church</t>
  </si>
  <si>
    <t>LWV Fremont/Newark/Union City</t>
  </si>
  <si>
    <t>LWV Fresno</t>
  </si>
  <si>
    <t>LWV Glendale-Burbank</t>
  </si>
  <si>
    <t>LWV Greater Green Bay</t>
  </si>
  <si>
    <t>LWV Greater Tuscaloosa</t>
  </si>
  <si>
    <t>LWV Greater Youngstown</t>
  </si>
  <si>
    <t>LWV Greeley-Weld County, CO</t>
  </si>
  <si>
    <t>LWV Greenville County</t>
  </si>
  <si>
    <t>LWV Hawaii County</t>
  </si>
  <si>
    <t>LWV Highland Park IL</t>
  </si>
  <si>
    <t>LWV Hudson</t>
  </si>
  <si>
    <t>LWV Janesville, WI</t>
  </si>
  <si>
    <t>LWV Kent</t>
  </si>
  <si>
    <t>LWV Kern County-</t>
  </si>
  <si>
    <t>LWV La Plata County</t>
  </si>
  <si>
    <t>LWV Lansing Area</t>
  </si>
  <si>
    <t>LWV Leelanau County</t>
  </si>
  <si>
    <t>LWV Lewisburg Area</t>
  </si>
  <si>
    <t>LWV Lexington, MA</t>
  </si>
  <si>
    <t>LWV Long Beach Area</t>
  </si>
  <si>
    <t>LWV Los Angeles</t>
  </si>
  <si>
    <t>LWV Lubbock</t>
  </si>
  <si>
    <t>LWV Marion-Mattapoisett-Rochester Area</t>
  </si>
  <si>
    <t>LWV Missoula</t>
  </si>
  <si>
    <t>LWV Monroe Township</t>
  </si>
  <si>
    <t>LWV Montana</t>
  </si>
  <si>
    <t>LWV Monterey County</t>
  </si>
  <si>
    <t>LWV Montgomery County, VA</t>
  </si>
  <si>
    <t>LWV Montrose County</t>
  </si>
  <si>
    <t>LWV Mount Pleasant Area</t>
  </si>
  <si>
    <t>LWV Mt. Baldy Area</t>
  </si>
  <si>
    <t>LWV Murfreesboro/Rutherford County</t>
  </si>
  <si>
    <t>LWV New Castle</t>
  </si>
  <si>
    <t>LWV New Orleans</t>
  </si>
  <si>
    <t>Lwv New York City</t>
  </si>
  <si>
    <t>LWV North &amp;  Central San Mateo County</t>
  </si>
  <si>
    <t>LWV Northampton County</t>
  </si>
  <si>
    <t>LWV Northwest Wayne County</t>
  </si>
  <si>
    <t>LWV Norwood</t>
  </si>
  <si>
    <t>LWV Oak Ridge</t>
  </si>
  <si>
    <t>LWV Oakland MI</t>
  </si>
  <si>
    <t>LWV Oberlin Area</t>
  </si>
  <si>
    <t>LWV Oklahoma</t>
  </si>
  <si>
    <t>LWV Orange Co ILO</t>
  </si>
  <si>
    <t>LWV Orange Coast</t>
  </si>
  <si>
    <t>LWV Pasadena</t>
  </si>
  <si>
    <t>LWV Piedmont</t>
  </si>
  <si>
    <t>LWV Placer County</t>
  </si>
  <si>
    <t>LWV Plattsburgh, NY</t>
  </si>
  <si>
    <t>LWV Redding Area</t>
  </si>
  <si>
    <t>LWV Rensselaer County</t>
  </si>
  <si>
    <t>LWV Ripon Area, WI</t>
  </si>
  <si>
    <t>LWV San Bernardino</t>
  </si>
  <si>
    <t>LWV San Diego</t>
  </si>
  <si>
    <t>LWV San Diego County ILO</t>
  </si>
  <si>
    <t>LWV San Francisco</t>
  </si>
  <si>
    <t>LWV Santa Cruz</t>
  </si>
  <si>
    <t>LWV Sonoma County</t>
  </si>
  <si>
    <t>LWV South Carolina</t>
  </si>
  <si>
    <t>LWV South Dakota</t>
  </si>
  <si>
    <t>LWV South San Mateo</t>
  </si>
  <si>
    <t>LWV Southwest Santa Clara Valley</t>
  </si>
  <si>
    <t>LWV Spokane Area</t>
  </si>
  <si>
    <t>LWV St. Cloud, MN</t>
  </si>
  <si>
    <t>LWV Stevens Point Area</t>
  </si>
  <si>
    <t>LWV Sudbury</t>
  </si>
  <si>
    <t>LWV Texas</t>
  </si>
  <si>
    <t>LWV Torrance</t>
  </si>
  <si>
    <t>LWV Troy Area</t>
  </si>
  <si>
    <t>LWV Tulare County</t>
  </si>
  <si>
    <t>LWV Ventura</t>
  </si>
  <si>
    <t>LWV Vermont</t>
  </si>
  <si>
    <t>LWV Wellesley</t>
  </si>
  <si>
    <t>LWV West Contra Costa County</t>
  </si>
  <si>
    <t>LWV Westchester County</t>
  </si>
  <si>
    <t>LWV Western Nevada Co</t>
  </si>
  <si>
    <t>LWV Westwood/Walpole/Dedham</t>
  </si>
  <si>
    <t>LWV Woodland</t>
  </si>
  <si>
    <t>LWV Worcester</t>
  </si>
  <si>
    <t>Jan 31, 20</t>
  </si>
  <si>
    <t>2007.2 · Wells FargoStephanie Doute-7826</t>
  </si>
  <si>
    <t>Jul '19 - Jan 20</t>
  </si>
  <si>
    <t>1000.2 Management</t>
  </si>
  <si>
    <t>3090 Education Fund</t>
  </si>
  <si>
    <t>50000 · Cost of Goods Sold</t>
  </si>
  <si>
    <t>Total COGS</t>
  </si>
  <si>
    <t>Dec 31, 19</t>
  </si>
  <si>
    <t>Dec 19</t>
  </si>
  <si>
    <t>Jan 20</t>
  </si>
  <si>
    <t>Other Expense</t>
  </si>
  <si>
    <t>7500 · Transfer to Education Fund</t>
  </si>
  <si>
    <t>Total Other Expense</t>
  </si>
  <si>
    <t>Net Other Income</t>
  </si>
  <si>
    <t>Capitol Webworks, LLC</t>
  </si>
  <si>
    <t>Marion Taylor</t>
  </si>
  <si>
    <t>Pitney Bowes RA</t>
  </si>
  <si>
    <t>Platinum Plus for Business(jkn)</t>
  </si>
  <si>
    <t>Sacramento Regional Transit</t>
  </si>
  <si>
    <t>SBC</t>
  </si>
  <si>
    <t>The Hartford</t>
  </si>
  <si>
    <t>California Association of Nonprofits</t>
  </si>
  <si>
    <t>California Voters FIRST-</t>
  </si>
  <si>
    <t>LWV Beaufort</t>
  </si>
  <si>
    <t>LWV Cupertino/Sunnyvale</t>
  </si>
  <si>
    <t>LWV Erie County</t>
  </si>
  <si>
    <t>LWV Jefferson County</t>
  </si>
  <si>
    <t>LWV North Carolina</t>
  </si>
  <si>
    <t>LWV North County San Diego</t>
  </si>
  <si>
    <t>LWV Oklahoma City</t>
  </si>
  <si>
    <t>LWV Santa Maria Valley-</t>
  </si>
  <si>
    <t>LWV Syracuse Metropolitan Area</t>
  </si>
  <si>
    <t>what is this expense?</t>
  </si>
  <si>
    <t>When will be be billing for liability insurance to local Leagues?</t>
  </si>
  <si>
    <t>Mistake should be positive $175?</t>
  </si>
  <si>
    <t>Are we moving personnel more to LWVC? Did accounting position get split?</t>
  </si>
  <si>
    <t>Seeing accounting fees here-but not in C3</t>
  </si>
  <si>
    <t>Why did bacnk charges go up? Year end contributions? Just want to be sure C3 is charged appropriately</t>
  </si>
  <si>
    <t>No Income for December and January? Are we billing?</t>
  </si>
  <si>
    <t>need major follow up on MyLO/LEW - Finance Committee will ask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</si>
</sst>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"/>
    <numFmt numFmtId="165" formatCode="#,##0.0#%;\-#,##0.0#%"/>
    <numFmt numFmtId="166" formatCode="#,##0;\-#,##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1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0" fillId="0" borderId="1" xfId="0" applyNumberFormat="1" applyBorder="1" applyAlignment="1">
      <alignment horizontal="centerContinuous"/>
    </xf>
    <xf numFmtId="49" fontId="1" fillId="0" borderId="6" xfId="0" applyNumberFormat="1" applyFont="1" applyBorder="1" applyAlignment="1">
      <alignment horizontal="center"/>
    </xf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3" xfId="0" applyNumberFormat="1" applyFont="1" applyBorder="1"/>
    <xf numFmtId="166" fontId="2" fillId="0" borderId="0" xfId="0" applyNumberFormat="1" applyFont="1"/>
    <xf numFmtId="166" fontId="2" fillId="0" borderId="2" xfId="0" applyNumberFormat="1" applyFont="1" applyBorder="1"/>
    <xf numFmtId="166" fontId="2" fillId="0" borderId="0" xfId="0" applyNumberFormat="1" applyFont="1" applyBorder="1"/>
    <xf numFmtId="166" fontId="2" fillId="0" borderId="3" xfId="0" applyNumberFormat="1" applyFont="1" applyBorder="1"/>
    <xf numFmtId="166" fontId="2" fillId="0" borderId="4" xfId="0" applyNumberFormat="1" applyFont="1" applyBorder="1"/>
    <xf numFmtId="166" fontId="1" fillId="0" borderId="5" xfId="0" applyNumberFormat="1" applyFont="1" applyBorder="1"/>
    <xf numFmtId="165" fontId="2" fillId="0" borderId="5" xfId="0" applyNumberFormat="1" applyFont="1" applyBorder="1"/>
    <xf numFmtId="164" fontId="2" fillId="2" borderId="0" xfId="0" applyNumberFormat="1" applyFont="1" applyFill="1"/>
    <xf numFmtId="49" fontId="2" fillId="2" borderId="0" xfId="0" applyNumberFormat="1" applyFont="1" applyFill="1"/>
    <xf numFmtId="164" fontId="1" fillId="2" borderId="5" xfId="0" applyNumberFormat="1" applyFont="1" applyFill="1" applyBorder="1"/>
    <xf numFmtId="0" fontId="0" fillId="2" borderId="0" xfId="0" applyFill="1"/>
    <xf numFmtId="0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10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2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6145" name="FILTER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6146" name="HEADER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12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2.xml"/><Relationship Id="rId5" Type="http://schemas.openxmlformats.org/officeDocument/2006/relationships/image" Target="../media/image11.emf"/><Relationship Id="rId4" Type="http://schemas.openxmlformats.org/officeDocument/2006/relationships/control" Target="../activeX/activeX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14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14.xml"/><Relationship Id="rId5" Type="http://schemas.openxmlformats.org/officeDocument/2006/relationships/image" Target="../media/image13.emf"/><Relationship Id="rId4" Type="http://schemas.openxmlformats.org/officeDocument/2006/relationships/control" Target="../activeX/activeX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80"/>
  <sheetViews>
    <sheetView workbookViewId="0">
      <pane xSplit="7" ySplit="1" topLeftCell="H44" activePane="bottomRight" state="frozenSplit"/>
      <selection pane="topRight" activeCell="H1" sqref="H1"/>
      <selection pane="bottomLeft" activeCell="A2" sqref="A2"/>
      <selection pane="bottomRight" activeCell="J80" sqref="J80"/>
    </sheetView>
  </sheetViews>
  <sheetFormatPr defaultRowHeight="15" x14ac:dyDescent="0.25"/>
  <cols>
    <col min="1" max="6" width="3" style="13" customWidth="1"/>
    <col min="7" max="7" width="34" style="13" customWidth="1"/>
    <col min="8" max="8" width="8.7109375" style="14" bestFit="1" customWidth="1"/>
  </cols>
  <sheetData>
    <row r="1" spans="1:8" s="12" customFormat="1" ht="15.75" thickBot="1" x14ac:dyDescent="0.3">
      <c r="A1" s="10"/>
      <c r="B1" s="10"/>
      <c r="C1" s="10"/>
      <c r="D1" s="10"/>
      <c r="E1" s="10"/>
      <c r="F1" s="10"/>
      <c r="G1" s="10"/>
      <c r="H1" s="11" t="s">
        <v>304</v>
      </c>
    </row>
    <row r="2" spans="1:8" ht="15.75" thickTop="1" x14ac:dyDescent="0.25">
      <c r="A2" s="2" t="s">
        <v>1</v>
      </c>
      <c r="B2" s="2"/>
      <c r="C2" s="2"/>
      <c r="D2" s="2"/>
      <c r="E2" s="2"/>
      <c r="F2" s="2"/>
      <c r="G2" s="2"/>
      <c r="H2" s="3"/>
    </row>
    <row r="3" spans="1:8" x14ac:dyDescent="0.25">
      <c r="A3" s="2"/>
      <c r="B3" s="2" t="s">
        <v>2</v>
      </c>
      <c r="C3" s="2"/>
      <c r="D3" s="2"/>
      <c r="E3" s="2"/>
      <c r="F3" s="2"/>
      <c r="G3" s="2"/>
      <c r="H3" s="3"/>
    </row>
    <row r="4" spans="1:8" x14ac:dyDescent="0.25">
      <c r="A4" s="2"/>
      <c r="B4" s="2"/>
      <c r="C4" s="2" t="s">
        <v>3</v>
      </c>
      <c r="D4" s="2"/>
      <c r="E4" s="2"/>
      <c r="F4" s="2"/>
      <c r="G4" s="2"/>
      <c r="H4" s="3"/>
    </row>
    <row r="5" spans="1:8" x14ac:dyDescent="0.25">
      <c r="A5" s="2"/>
      <c r="B5" s="2"/>
      <c r="C5" s="2"/>
      <c r="D5" s="2" t="s">
        <v>4</v>
      </c>
      <c r="E5" s="2"/>
      <c r="F5" s="2"/>
      <c r="G5" s="2"/>
      <c r="H5" s="3"/>
    </row>
    <row r="6" spans="1:8" x14ac:dyDescent="0.25">
      <c r="A6" s="2"/>
      <c r="B6" s="2"/>
      <c r="C6" s="2"/>
      <c r="D6" s="2"/>
      <c r="E6" s="2" t="s">
        <v>5</v>
      </c>
      <c r="F6" s="2"/>
      <c r="G6" s="2"/>
      <c r="H6" s="3">
        <v>83221.17</v>
      </c>
    </row>
    <row r="7" spans="1:8" x14ac:dyDescent="0.25">
      <c r="A7" s="2"/>
      <c r="B7" s="2"/>
      <c r="C7" s="2"/>
      <c r="D7" s="2"/>
      <c r="E7" s="2" t="s">
        <v>6</v>
      </c>
      <c r="F7" s="2"/>
      <c r="G7" s="2"/>
      <c r="H7" s="3">
        <v>0.33</v>
      </c>
    </row>
    <row r="8" spans="1:8" x14ac:dyDescent="0.25">
      <c r="A8" s="2"/>
      <c r="B8" s="2"/>
      <c r="C8" s="2"/>
      <c r="D8" s="2"/>
      <c r="E8" s="2" t="s">
        <v>7</v>
      </c>
      <c r="F8" s="2"/>
      <c r="G8" s="2"/>
      <c r="H8" s="3"/>
    </row>
    <row r="9" spans="1:8" x14ac:dyDescent="0.25">
      <c r="A9" s="2"/>
      <c r="B9" s="2"/>
      <c r="C9" s="2"/>
      <c r="D9" s="2"/>
      <c r="E9" s="2"/>
      <c r="F9" s="2" t="s">
        <v>8</v>
      </c>
      <c r="G9" s="2"/>
      <c r="H9" s="3">
        <v>16219.78</v>
      </c>
    </row>
    <row r="10" spans="1:8" ht="15.75" thickBot="1" x14ac:dyDescent="0.3">
      <c r="A10" s="2"/>
      <c r="B10" s="2"/>
      <c r="C10" s="2"/>
      <c r="D10" s="2"/>
      <c r="E10" s="2"/>
      <c r="F10" s="2" t="s">
        <v>9</v>
      </c>
      <c r="G10" s="2"/>
      <c r="H10" s="4">
        <v>32673.47</v>
      </c>
    </row>
    <row r="11" spans="1:8" ht="15.75" thickBot="1" x14ac:dyDescent="0.3">
      <c r="A11" s="2"/>
      <c r="B11" s="2"/>
      <c r="C11" s="2"/>
      <c r="D11" s="2"/>
      <c r="E11" s="2" t="s">
        <v>10</v>
      </c>
      <c r="F11" s="2"/>
      <c r="G11" s="2"/>
      <c r="H11" s="5">
        <f>ROUND(SUM(H9:H10),5)</f>
        <v>48893.25</v>
      </c>
    </row>
    <row r="12" spans="1:8" ht="15.75" thickBot="1" x14ac:dyDescent="0.3">
      <c r="A12" s="2"/>
      <c r="B12" s="2"/>
      <c r="C12" s="2"/>
      <c r="D12" s="2" t="s">
        <v>11</v>
      </c>
      <c r="E12" s="2"/>
      <c r="F12" s="2"/>
      <c r="G12" s="2"/>
      <c r="H12" s="6">
        <f>ROUND(SUM(H5:H7)+H11,5)</f>
        <v>132114.75</v>
      </c>
    </row>
    <row r="13" spans="1:8" x14ac:dyDescent="0.25">
      <c r="A13" s="2"/>
      <c r="B13" s="2"/>
      <c r="C13" s="2" t="s">
        <v>12</v>
      </c>
      <c r="D13" s="2"/>
      <c r="E13" s="2"/>
      <c r="F13" s="2"/>
      <c r="G13" s="2"/>
      <c r="H13" s="3">
        <f>ROUND(H4+H12,5)</f>
        <v>132114.75</v>
      </c>
    </row>
    <row r="14" spans="1:8" x14ac:dyDescent="0.25">
      <c r="A14" s="2"/>
      <c r="B14" s="2"/>
      <c r="C14" s="2" t="s">
        <v>13</v>
      </c>
      <c r="D14" s="2"/>
      <c r="E14" s="2"/>
      <c r="F14" s="2"/>
      <c r="G14" s="2"/>
      <c r="H14" s="3"/>
    </row>
    <row r="15" spans="1:8" ht="15.75" thickBot="1" x14ac:dyDescent="0.3">
      <c r="A15" s="2"/>
      <c r="B15" s="2"/>
      <c r="C15" s="2"/>
      <c r="D15" s="2" t="s">
        <v>14</v>
      </c>
      <c r="E15" s="2"/>
      <c r="F15" s="2"/>
      <c r="G15" s="2"/>
      <c r="H15" s="7">
        <v>37703.31</v>
      </c>
    </row>
    <row r="16" spans="1:8" x14ac:dyDescent="0.25">
      <c r="A16" s="2"/>
      <c r="B16" s="2"/>
      <c r="C16" s="2" t="s">
        <v>15</v>
      </c>
      <c r="D16" s="2"/>
      <c r="E16" s="2"/>
      <c r="F16" s="2"/>
      <c r="G16" s="2"/>
      <c r="H16" s="3">
        <f>ROUND(SUM(H14:H15),5)</f>
        <v>37703.31</v>
      </c>
    </row>
    <row r="17" spans="1:8" x14ac:dyDescent="0.25">
      <c r="A17" s="2"/>
      <c r="B17" s="2"/>
      <c r="C17" s="2" t="s">
        <v>16</v>
      </c>
      <c r="D17" s="2"/>
      <c r="E17" s="2"/>
      <c r="F17" s="2"/>
      <c r="G17" s="2"/>
      <c r="H17" s="3"/>
    </row>
    <row r="18" spans="1:8" x14ac:dyDescent="0.25">
      <c r="A18" s="2"/>
      <c r="B18" s="2"/>
      <c r="C18" s="2"/>
      <c r="D18" s="2" t="s">
        <v>17</v>
      </c>
      <c r="E18" s="2"/>
      <c r="F18" s="2"/>
      <c r="G18" s="2"/>
      <c r="H18" s="3">
        <v>3446.91</v>
      </c>
    </row>
    <row r="19" spans="1:8" x14ac:dyDescent="0.25">
      <c r="A19" s="2"/>
      <c r="B19" s="2"/>
      <c r="C19" s="2"/>
      <c r="D19" s="2" t="s">
        <v>85</v>
      </c>
      <c r="E19" s="2"/>
      <c r="F19" s="2"/>
      <c r="G19" s="2"/>
      <c r="H19" s="3">
        <v>200</v>
      </c>
    </row>
    <row r="20" spans="1:8" x14ac:dyDescent="0.25">
      <c r="A20" s="2"/>
      <c r="B20" s="2"/>
      <c r="C20" s="2"/>
      <c r="D20" s="2" t="s">
        <v>18</v>
      </c>
      <c r="E20" s="2"/>
      <c r="F20" s="2"/>
      <c r="G20" s="2"/>
      <c r="H20" s="3"/>
    </row>
    <row r="21" spans="1:8" x14ac:dyDescent="0.25">
      <c r="A21" s="2"/>
      <c r="B21" s="2"/>
      <c r="C21" s="2"/>
      <c r="D21" s="2"/>
      <c r="E21" s="2" t="s">
        <v>19</v>
      </c>
      <c r="F21" s="2"/>
      <c r="G21" s="2"/>
      <c r="H21" s="3">
        <v>83826.03</v>
      </c>
    </row>
    <row r="22" spans="1:8" ht="15.75" thickBot="1" x14ac:dyDescent="0.3">
      <c r="A22" s="2"/>
      <c r="B22" s="2"/>
      <c r="C22" s="2"/>
      <c r="D22" s="2"/>
      <c r="E22" s="2" t="s">
        <v>20</v>
      </c>
      <c r="F22" s="2"/>
      <c r="G22" s="2"/>
      <c r="H22" s="7">
        <v>31801.22</v>
      </c>
    </row>
    <row r="23" spans="1:8" x14ac:dyDescent="0.25">
      <c r="A23" s="2"/>
      <c r="B23" s="2"/>
      <c r="C23" s="2"/>
      <c r="D23" s="2" t="s">
        <v>21</v>
      </c>
      <c r="E23" s="2"/>
      <c r="F23" s="2"/>
      <c r="G23" s="2"/>
      <c r="H23" s="3">
        <f>ROUND(SUM(H21:H22),5)</f>
        <v>115627.25</v>
      </c>
    </row>
    <row r="24" spans="1:8" x14ac:dyDescent="0.25">
      <c r="A24" s="2"/>
      <c r="B24" s="2"/>
      <c r="C24" s="2"/>
      <c r="D24" s="2" t="s">
        <v>22</v>
      </c>
      <c r="E24" s="2"/>
      <c r="F24" s="2"/>
      <c r="G24" s="2"/>
      <c r="H24" s="3">
        <v>13798.43</v>
      </c>
    </row>
    <row r="25" spans="1:8" ht="15.75" thickBot="1" x14ac:dyDescent="0.3">
      <c r="A25" s="2"/>
      <c r="B25" s="2"/>
      <c r="C25" s="2"/>
      <c r="D25" s="2" t="s">
        <v>23</v>
      </c>
      <c r="E25" s="2"/>
      <c r="F25" s="2"/>
      <c r="G25" s="2"/>
      <c r="H25" s="4">
        <v>20195.7</v>
      </c>
    </row>
    <row r="26" spans="1:8" ht="15.75" thickBot="1" x14ac:dyDescent="0.3">
      <c r="A26" s="2"/>
      <c r="B26" s="2"/>
      <c r="C26" s="2" t="s">
        <v>24</v>
      </c>
      <c r="D26" s="2"/>
      <c r="E26" s="2"/>
      <c r="F26" s="2"/>
      <c r="G26" s="2"/>
      <c r="H26" s="6">
        <f>ROUND(SUM(H17:H19)+SUM(H23:H25),5)</f>
        <v>153268.29</v>
      </c>
    </row>
    <row r="27" spans="1:8" x14ac:dyDescent="0.25">
      <c r="A27" s="2"/>
      <c r="B27" s="2" t="s">
        <v>25</v>
      </c>
      <c r="C27" s="2"/>
      <c r="D27" s="2"/>
      <c r="E27" s="2"/>
      <c r="F27" s="2"/>
      <c r="G27" s="2"/>
      <c r="H27" s="3">
        <f>ROUND(H3+H13+H16+H26,5)</f>
        <v>323086.34999999998</v>
      </c>
    </row>
    <row r="28" spans="1:8" x14ac:dyDescent="0.25">
      <c r="A28" s="2"/>
      <c r="B28" s="2" t="s">
        <v>26</v>
      </c>
      <c r="C28" s="2"/>
      <c r="D28" s="2"/>
      <c r="E28" s="2"/>
      <c r="F28" s="2"/>
      <c r="G28" s="2"/>
      <c r="H28" s="3"/>
    </row>
    <row r="29" spans="1:8" x14ac:dyDescent="0.25">
      <c r="A29" s="2"/>
      <c r="B29" s="2"/>
      <c r="C29" s="2" t="s">
        <v>27</v>
      </c>
      <c r="D29" s="2"/>
      <c r="E29" s="2"/>
      <c r="F29" s="2"/>
      <c r="G29" s="2"/>
      <c r="H29" s="3">
        <v>3807</v>
      </c>
    </row>
    <row r="30" spans="1:8" ht="15.75" thickBot="1" x14ac:dyDescent="0.3">
      <c r="A30" s="2"/>
      <c r="B30" s="2"/>
      <c r="C30" s="2" t="s">
        <v>28</v>
      </c>
      <c r="D30" s="2"/>
      <c r="E30" s="2"/>
      <c r="F30" s="2"/>
      <c r="G30" s="2"/>
      <c r="H30" s="7">
        <v>-3807</v>
      </c>
    </row>
    <row r="31" spans="1:8" x14ac:dyDescent="0.25">
      <c r="A31" s="2"/>
      <c r="B31" s="2" t="s">
        <v>29</v>
      </c>
      <c r="C31" s="2"/>
      <c r="D31" s="2"/>
      <c r="E31" s="2"/>
      <c r="F31" s="2"/>
      <c r="G31" s="2"/>
      <c r="H31" s="3">
        <f>ROUND(SUM(H28:H30),5)</f>
        <v>0</v>
      </c>
    </row>
    <row r="32" spans="1:8" x14ac:dyDescent="0.25">
      <c r="A32" s="2"/>
      <c r="B32" s="2" t="s">
        <v>30</v>
      </c>
      <c r="C32" s="2"/>
      <c r="D32" s="2"/>
      <c r="E32" s="2"/>
      <c r="F32" s="2"/>
      <c r="G32" s="2"/>
      <c r="H32" s="3"/>
    </row>
    <row r="33" spans="1:8" ht="15.75" thickBot="1" x14ac:dyDescent="0.3">
      <c r="A33" s="2"/>
      <c r="B33" s="2"/>
      <c r="C33" s="2" t="s">
        <v>31</v>
      </c>
      <c r="D33" s="2"/>
      <c r="E33" s="2"/>
      <c r="F33" s="2"/>
      <c r="G33" s="2"/>
      <c r="H33" s="4">
        <v>2698.25</v>
      </c>
    </row>
    <row r="34" spans="1:8" ht="15.75" thickBot="1" x14ac:dyDescent="0.3">
      <c r="A34" s="2"/>
      <c r="B34" s="2" t="s">
        <v>32</v>
      </c>
      <c r="C34" s="2"/>
      <c r="D34" s="2"/>
      <c r="E34" s="2"/>
      <c r="F34" s="2"/>
      <c r="G34" s="2"/>
      <c r="H34" s="5">
        <f>ROUND(SUM(H32:H33),5)</f>
        <v>2698.25</v>
      </c>
    </row>
    <row r="35" spans="1:8" s="9" customFormat="1" ht="12" thickBot="1" x14ac:dyDescent="0.25">
      <c r="A35" s="2" t="s">
        <v>33</v>
      </c>
      <c r="B35" s="2"/>
      <c r="C35" s="2"/>
      <c r="D35" s="2"/>
      <c r="E35" s="2"/>
      <c r="F35" s="2"/>
      <c r="G35" s="2"/>
      <c r="H35" s="8">
        <f>ROUND(H2+H27+H31+H34,5)</f>
        <v>325784.59999999998</v>
      </c>
    </row>
    <row r="36" spans="1:8" ht="15.75" thickTop="1" x14ac:dyDescent="0.25">
      <c r="A36" s="2" t="s">
        <v>34</v>
      </c>
      <c r="B36" s="2"/>
      <c r="C36" s="2"/>
      <c r="D36" s="2"/>
      <c r="E36" s="2"/>
      <c r="F36" s="2"/>
      <c r="G36" s="2"/>
      <c r="H36" s="3"/>
    </row>
    <row r="37" spans="1:8" x14ac:dyDescent="0.25">
      <c r="A37" s="2"/>
      <c r="B37" s="2" t="s">
        <v>35</v>
      </c>
      <c r="C37" s="2"/>
      <c r="D37" s="2"/>
      <c r="E37" s="2"/>
      <c r="F37" s="2"/>
      <c r="G37" s="2"/>
      <c r="H37" s="3"/>
    </row>
    <row r="38" spans="1:8" x14ac:dyDescent="0.25">
      <c r="A38" s="2"/>
      <c r="B38" s="2"/>
      <c r="C38" s="2" t="s">
        <v>36</v>
      </c>
      <c r="D38" s="2"/>
      <c r="E38" s="2"/>
      <c r="F38" s="2"/>
      <c r="G38" s="2"/>
      <c r="H38" s="3"/>
    </row>
    <row r="39" spans="1:8" x14ac:dyDescent="0.25">
      <c r="A39" s="2"/>
      <c r="B39" s="2"/>
      <c r="C39" s="2"/>
      <c r="D39" s="2" t="s">
        <v>37</v>
      </c>
      <c r="E39" s="2"/>
      <c r="F39" s="2"/>
      <c r="G39" s="2"/>
      <c r="H39" s="3"/>
    </row>
    <row r="40" spans="1:8" ht="15.75" thickBot="1" x14ac:dyDescent="0.3">
      <c r="A40" s="2"/>
      <c r="B40" s="2"/>
      <c r="C40" s="2"/>
      <c r="D40" s="2"/>
      <c r="E40" s="2" t="s">
        <v>38</v>
      </c>
      <c r="F40" s="2"/>
      <c r="G40" s="2"/>
      <c r="H40" s="7">
        <v>-1750.84</v>
      </c>
    </row>
    <row r="41" spans="1:8" x14ac:dyDescent="0.25">
      <c r="A41" s="2"/>
      <c r="B41" s="2"/>
      <c r="C41" s="2"/>
      <c r="D41" s="2" t="s">
        <v>39</v>
      </c>
      <c r="E41" s="2"/>
      <c r="F41" s="2"/>
      <c r="G41" s="2"/>
      <c r="H41" s="3">
        <f>ROUND(SUM(H39:H40),5)</f>
        <v>-1750.84</v>
      </c>
    </row>
    <row r="42" spans="1:8" x14ac:dyDescent="0.25">
      <c r="A42" s="2"/>
      <c r="B42" s="2"/>
      <c r="C42" s="2"/>
      <c r="D42" s="2" t="s">
        <v>40</v>
      </c>
      <c r="E42" s="2"/>
      <c r="F42" s="2"/>
      <c r="G42" s="2"/>
      <c r="H42" s="3"/>
    </row>
    <row r="43" spans="1:8" x14ac:dyDescent="0.25">
      <c r="A43" s="2"/>
      <c r="B43" s="2"/>
      <c r="C43" s="2"/>
      <c r="D43" s="2"/>
      <c r="E43" s="2" t="s">
        <v>41</v>
      </c>
      <c r="F43" s="2"/>
      <c r="G43" s="2"/>
      <c r="H43" s="3"/>
    </row>
    <row r="44" spans="1:8" x14ac:dyDescent="0.25">
      <c r="A44" s="2"/>
      <c r="B44" s="2"/>
      <c r="C44" s="2"/>
      <c r="D44" s="2"/>
      <c r="E44" s="2"/>
      <c r="F44" s="2" t="s">
        <v>42</v>
      </c>
      <c r="G44" s="2"/>
      <c r="H44" s="3"/>
    </row>
    <row r="45" spans="1:8" x14ac:dyDescent="0.25">
      <c r="A45" s="2"/>
      <c r="B45" s="2"/>
      <c r="C45" s="2"/>
      <c r="D45" s="2"/>
      <c r="E45" s="2"/>
      <c r="F45" s="2"/>
      <c r="G45" s="2" t="s">
        <v>87</v>
      </c>
      <c r="H45" s="3">
        <v>368.99</v>
      </c>
    </row>
    <row r="46" spans="1:8" x14ac:dyDescent="0.25">
      <c r="A46" s="2"/>
      <c r="B46" s="2"/>
      <c r="C46" s="2"/>
      <c r="D46" s="2"/>
      <c r="E46" s="2"/>
      <c r="F46" s="2"/>
      <c r="G46" s="2" t="s">
        <v>305</v>
      </c>
      <c r="H46" s="3">
        <v>6919.02</v>
      </c>
    </row>
    <row r="47" spans="1:8" ht="15.75" thickBot="1" x14ac:dyDescent="0.3">
      <c r="A47" s="2"/>
      <c r="B47" s="2"/>
      <c r="C47" s="2"/>
      <c r="D47" s="2"/>
      <c r="E47" s="2"/>
      <c r="F47" s="2"/>
      <c r="G47" s="2" t="s">
        <v>43</v>
      </c>
      <c r="H47" s="4">
        <v>1658.16</v>
      </c>
    </row>
    <row r="48" spans="1:8" ht="15.75" thickBot="1" x14ac:dyDescent="0.3">
      <c r="A48" s="2"/>
      <c r="B48" s="2"/>
      <c r="C48" s="2"/>
      <c r="D48" s="2"/>
      <c r="E48" s="2"/>
      <c r="F48" s="2" t="s">
        <v>45</v>
      </c>
      <c r="G48" s="2"/>
      <c r="H48" s="5">
        <f>ROUND(SUM(H44:H47),5)</f>
        <v>8946.17</v>
      </c>
    </row>
    <row r="49" spans="1:8" ht="15.75" thickBot="1" x14ac:dyDescent="0.3">
      <c r="A49" s="2"/>
      <c r="B49" s="2"/>
      <c r="C49" s="2"/>
      <c r="D49" s="2"/>
      <c r="E49" s="2" t="s">
        <v>46</v>
      </c>
      <c r="F49" s="2"/>
      <c r="G49" s="2"/>
      <c r="H49" s="6">
        <f>ROUND(H43+H48,5)</f>
        <v>8946.17</v>
      </c>
    </row>
    <row r="50" spans="1:8" x14ac:dyDescent="0.25">
      <c r="A50" s="2"/>
      <c r="B50" s="2"/>
      <c r="C50" s="2"/>
      <c r="D50" s="2" t="s">
        <v>47</v>
      </c>
      <c r="E50" s="2"/>
      <c r="F50" s="2"/>
      <c r="G50" s="2"/>
      <c r="H50" s="3">
        <f>ROUND(H42+H49,5)</f>
        <v>8946.17</v>
      </c>
    </row>
    <row r="51" spans="1:8" x14ac:dyDescent="0.25">
      <c r="A51" s="2"/>
      <c r="B51" s="2"/>
      <c r="C51" s="2"/>
      <c r="D51" s="2" t="s">
        <v>48</v>
      </c>
      <c r="E51" s="2"/>
      <c r="F51" s="2"/>
      <c r="G51" s="2"/>
      <c r="H51" s="3"/>
    </row>
    <row r="52" spans="1:8" x14ac:dyDescent="0.25">
      <c r="A52" s="2"/>
      <c r="B52" s="2"/>
      <c r="C52" s="2"/>
      <c r="D52" s="2"/>
      <c r="E52" s="2" t="s">
        <v>49</v>
      </c>
      <c r="F52" s="2"/>
      <c r="G52" s="2"/>
      <c r="H52" s="3"/>
    </row>
    <row r="53" spans="1:8" x14ac:dyDescent="0.25">
      <c r="A53" s="2"/>
      <c r="B53" s="2"/>
      <c r="C53" s="2"/>
      <c r="D53" s="2"/>
      <c r="E53" s="2"/>
      <c r="F53" s="2" t="s">
        <v>50</v>
      </c>
      <c r="G53" s="2"/>
      <c r="H53" s="3">
        <v>1654.74</v>
      </c>
    </row>
    <row r="54" spans="1:8" x14ac:dyDescent="0.25">
      <c r="A54" s="2"/>
      <c r="B54" s="2"/>
      <c r="C54" s="2"/>
      <c r="D54" s="2"/>
      <c r="E54" s="2"/>
      <c r="F54" s="2" t="s">
        <v>51</v>
      </c>
      <c r="G54" s="2"/>
      <c r="H54" s="3">
        <v>1020</v>
      </c>
    </row>
    <row r="55" spans="1:8" ht="15.75" thickBot="1" x14ac:dyDescent="0.3">
      <c r="A55" s="2"/>
      <c r="B55" s="2"/>
      <c r="C55" s="2"/>
      <c r="D55" s="2"/>
      <c r="E55" s="2"/>
      <c r="F55" s="2" t="s">
        <v>52</v>
      </c>
      <c r="G55" s="2"/>
      <c r="H55" s="7">
        <v>1681.85</v>
      </c>
    </row>
    <row r="56" spans="1:8" x14ac:dyDescent="0.25">
      <c r="A56" s="2"/>
      <c r="B56" s="2"/>
      <c r="C56" s="2"/>
      <c r="D56" s="2"/>
      <c r="E56" s="2" t="s">
        <v>53</v>
      </c>
      <c r="F56" s="2"/>
      <c r="G56" s="2"/>
      <c r="H56" s="3">
        <f>ROUND(SUM(H52:H55),5)</f>
        <v>4356.59</v>
      </c>
    </row>
    <row r="57" spans="1:8" x14ac:dyDescent="0.25">
      <c r="A57" s="2"/>
      <c r="B57" s="2"/>
      <c r="C57" s="2"/>
      <c r="D57" s="2"/>
      <c r="E57" s="2" t="s">
        <v>54</v>
      </c>
      <c r="F57" s="2"/>
      <c r="G57" s="2"/>
      <c r="H57" s="3"/>
    </row>
    <row r="58" spans="1:8" x14ac:dyDescent="0.25">
      <c r="A58" s="2"/>
      <c r="B58" s="2"/>
      <c r="C58" s="2"/>
      <c r="D58" s="2"/>
      <c r="E58" s="2"/>
      <c r="F58" s="2" t="s">
        <v>89</v>
      </c>
      <c r="G58" s="2"/>
      <c r="H58" s="3">
        <v>25</v>
      </c>
    </row>
    <row r="59" spans="1:8" ht="15.75" thickBot="1" x14ac:dyDescent="0.3">
      <c r="A59" s="2"/>
      <c r="B59" s="2"/>
      <c r="C59" s="2"/>
      <c r="D59" s="2"/>
      <c r="E59" s="2"/>
      <c r="F59" s="2" t="s">
        <v>90</v>
      </c>
      <c r="G59" s="2"/>
      <c r="H59" s="7">
        <v>14050.64</v>
      </c>
    </row>
    <row r="60" spans="1:8" x14ac:dyDescent="0.25">
      <c r="A60" s="2"/>
      <c r="B60" s="2"/>
      <c r="C60" s="2"/>
      <c r="D60" s="2"/>
      <c r="E60" s="2" t="s">
        <v>91</v>
      </c>
      <c r="F60" s="2"/>
      <c r="G60" s="2"/>
      <c r="H60" s="3">
        <f>ROUND(SUM(H57:H59),5)</f>
        <v>14075.64</v>
      </c>
    </row>
    <row r="61" spans="1:8" x14ac:dyDescent="0.25">
      <c r="A61" s="2"/>
      <c r="B61" s="2"/>
      <c r="C61" s="2"/>
      <c r="D61" s="2"/>
      <c r="E61" s="2" t="s">
        <v>55</v>
      </c>
      <c r="F61" s="2"/>
      <c r="G61" s="2"/>
      <c r="H61" s="3">
        <v>4218.03</v>
      </c>
    </row>
    <row r="62" spans="1:8" x14ac:dyDescent="0.25">
      <c r="A62" s="2"/>
      <c r="B62" s="2"/>
      <c r="C62" s="2"/>
      <c r="D62" s="2"/>
      <c r="E62" s="2" t="s">
        <v>56</v>
      </c>
      <c r="F62" s="2"/>
      <c r="G62" s="2"/>
      <c r="H62" s="3">
        <v>3693.05</v>
      </c>
    </row>
    <row r="63" spans="1:8" ht="15.75" thickBot="1" x14ac:dyDescent="0.3">
      <c r="A63" s="2"/>
      <c r="B63" s="2"/>
      <c r="C63" s="2"/>
      <c r="D63" s="2"/>
      <c r="E63" s="2" t="s">
        <v>57</v>
      </c>
      <c r="F63" s="2"/>
      <c r="G63" s="2"/>
      <c r="H63" s="4">
        <v>437.73</v>
      </c>
    </row>
    <row r="64" spans="1:8" ht="15.75" thickBot="1" x14ac:dyDescent="0.3">
      <c r="A64" s="2"/>
      <c r="B64" s="2"/>
      <c r="C64" s="2"/>
      <c r="D64" s="2" t="s">
        <v>58</v>
      </c>
      <c r="E64" s="2"/>
      <c r="F64" s="2"/>
      <c r="G64" s="2"/>
      <c r="H64" s="6">
        <f>ROUND(H51+H56+SUM(H60:H63),5)</f>
        <v>26781.040000000001</v>
      </c>
    </row>
    <row r="65" spans="1:8" x14ac:dyDescent="0.25">
      <c r="A65" s="2"/>
      <c r="B65" s="2"/>
      <c r="C65" s="2" t="s">
        <v>59</v>
      </c>
      <c r="D65" s="2"/>
      <c r="E65" s="2"/>
      <c r="F65" s="2"/>
      <c r="G65" s="2"/>
      <c r="H65" s="3">
        <f>ROUND(H38+H41+H50+H64,5)</f>
        <v>33976.370000000003</v>
      </c>
    </row>
    <row r="66" spans="1:8" x14ac:dyDescent="0.25">
      <c r="A66" s="2"/>
      <c r="B66" s="2"/>
      <c r="C66" s="2" t="s">
        <v>60</v>
      </c>
      <c r="D66" s="2"/>
      <c r="E66" s="2"/>
      <c r="F66" s="2"/>
      <c r="G66" s="2"/>
      <c r="H66" s="3"/>
    </row>
    <row r="67" spans="1:8" ht="15.75" thickBot="1" x14ac:dyDescent="0.3">
      <c r="A67" s="2"/>
      <c r="B67" s="2"/>
      <c r="C67" s="2"/>
      <c r="D67" s="2" t="s">
        <v>61</v>
      </c>
      <c r="E67" s="2"/>
      <c r="F67" s="2"/>
      <c r="G67" s="2"/>
      <c r="H67" s="4">
        <v>7886.8</v>
      </c>
    </row>
    <row r="68" spans="1:8" ht="15.75" thickBot="1" x14ac:dyDescent="0.3">
      <c r="A68" s="2"/>
      <c r="B68" s="2"/>
      <c r="C68" s="2" t="s">
        <v>62</v>
      </c>
      <c r="D68" s="2"/>
      <c r="E68" s="2"/>
      <c r="F68" s="2"/>
      <c r="G68" s="2"/>
      <c r="H68" s="6">
        <f>ROUND(SUM(H66:H67),5)</f>
        <v>7886.8</v>
      </c>
    </row>
    <row r="69" spans="1:8" x14ac:dyDescent="0.25">
      <c r="A69" s="2"/>
      <c r="B69" s="2" t="s">
        <v>63</v>
      </c>
      <c r="C69" s="2"/>
      <c r="D69" s="2"/>
      <c r="E69" s="2"/>
      <c r="F69" s="2"/>
      <c r="G69" s="2"/>
      <c r="H69" s="3">
        <f>ROUND(H37+H65+H68,5)</f>
        <v>41863.17</v>
      </c>
    </row>
    <row r="70" spans="1:8" x14ac:dyDescent="0.25">
      <c r="A70" s="2"/>
      <c r="B70" s="2" t="s">
        <v>64</v>
      </c>
      <c r="C70" s="2"/>
      <c r="D70" s="2"/>
      <c r="E70" s="2"/>
      <c r="F70" s="2"/>
      <c r="G70" s="2"/>
      <c r="H70" s="3"/>
    </row>
    <row r="71" spans="1:8" x14ac:dyDescent="0.25">
      <c r="A71" s="2"/>
      <c r="B71" s="2"/>
      <c r="C71" s="2" t="s">
        <v>65</v>
      </c>
      <c r="D71" s="2"/>
      <c r="E71" s="2"/>
      <c r="F71" s="2"/>
      <c r="G71" s="2"/>
      <c r="H71" s="3">
        <v>74980.98</v>
      </c>
    </row>
    <row r="72" spans="1:8" x14ac:dyDescent="0.25">
      <c r="A72" s="2"/>
      <c r="B72" s="2"/>
      <c r="C72" s="2" t="s">
        <v>66</v>
      </c>
      <c r="D72" s="2"/>
      <c r="E72" s="2"/>
      <c r="F72" s="2"/>
      <c r="G72" s="2"/>
      <c r="H72" s="3"/>
    </row>
    <row r="73" spans="1:8" x14ac:dyDescent="0.25">
      <c r="A73" s="2"/>
      <c r="B73" s="2"/>
      <c r="C73" s="2"/>
      <c r="D73" s="2" t="s">
        <v>67</v>
      </c>
      <c r="E73" s="2"/>
      <c r="F73" s="2"/>
      <c r="G73" s="2"/>
      <c r="H73" s="3">
        <v>21353.46</v>
      </c>
    </row>
    <row r="74" spans="1:8" x14ac:dyDescent="0.25">
      <c r="A74" s="2"/>
      <c r="B74" s="2"/>
      <c r="C74" s="2"/>
      <c r="D74" s="2" t="s">
        <v>68</v>
      </c>
      <c r="E74" s="2"/>
      <c r="F74" s="2"/>
      <c r="G74" s="2"/>
      <c r="H74" s="3">
        <v>95480.42</v>
      </c>
    </row>
    <row r="75" spans="1:8" ht="15.75" thickBot="1" x14ac:dyDescent="0.3">
      <c r="A75" s="2"/>
      <c r="B75" s="2"/>
      <c r="C75" s="2"/>
      <c r="D75" s="2" t="s">
        <v>69</v>
      </c>
      <c r="E75" s="2"/>
      <c r="F75" s="2"/>
      <c r="G75" s="2"/>
      <c r="H75" s="7">
        <v>35221.08</v>
      </c>
    </row>
    <row r="76" spans="1:8" x14ac:dyDescent="0.25">
      <c r="A76" s="2"/>
      <c r="B76" s="2"/>
      <c r="C76" s="2" t="s">
        <v>70</v>
      </c>
      <c r="D76" s="2"/>
      <c r="E76" s="2"/>
      <c r="F76" s="2"/>
      <c r="G76" s="2"/>
      <c r="H76" s="3">
        <f>ROUND(SUM(H73:H75),5)</f>
        <v>152054.96</v>
      </c>
    </row>
    <row r="77" spans="1:8" ht="15.75" thickBot="1" x14ac:dyDescent="0.3">
      <c r="A77" s="2"/>
      <c r="B77" s="2"/>
      <c r="C77" s="2" t="s">
        <v>71</v>
      </c>
      <c r="D77" s="2"/>
      <c r="E77" s="2"/>
      <c r="F77" s="2"/>
      <c r="G77" s="2"/>
      <c r="H77" s="4">
        <v>56885.49</v>
      </c>
    </row>
    <row r="78" spans="1:8" ht="15.75" thickBot="1" x14ac:dyDescent="0.3">
      <c r="A78" s="2"/>
      <c r="B78" s="2" t="s">
        <v>72</v>
      </c>
      <c r="C78" s="2"/>
      <c r="D78" s="2"/>
      <c r="E78" s="2"/>
      <c r="F78" s="2"/>
      <c r="G78" s="2"/>
      <c r="H78" s="5">
        <f>ROUND(SUM(H70:H71)+SUM(H76:H77),5)</f>
        <v>283921.43</v>
      </c>
    </row>
    <row r="79" spans="1:8" s="9" customFormat="1" ht="12" thickBot="1" x14ac:dyDescent="0.25">
      <c r="A79" s="2" t="s">
        <v>73</v>
      </c>
      <c r="B79" s="2"/>
      <c r="C79" s="2"/>
      <c r="D79" s="2"/>
      <c r="E79" s="2"/>
      <c r="F79" s="2"/>
      <c r="G79" s="2"/>
      <c r="H79" s="8">
        <f>ROUND(H36+H69+H78,5)</f>
        <v>325784.59999999998</v>
      </c>
    </row>
    <row r="80" spans="1:8" ht="15.75" thickTop="1" x14ac:dyDescent="0.25"/>
  </sheetData>
  <pageMargins left="0.7" right="0.7" top="1" bottom="0.75" header="0.1" footer="0.3"/>
  <pageSetup scale="93" orientation="portrait" r:id="rId1"/>
  <headerFooter>
    <oddHeader>&amp;L&amp;"Arial,Bold"&amp;8 4:37 PM
 12/31/19
 Accrual Basis&amp;C&amp;"Arial,Bold"&amp;12 League of Women Voters of California
&amp;14 Statement of Financial Position
&amp;10 As of November 30,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N54"/>
  <sheetViews>
    <sheetView workbookViewId="0">
      <pane xSplit="7" ySplit="2" topLeftCell="H30" activePane="bottomRight" state="frozenSplit"/>
      <selection pane="topRight" activeCell="H1" sqref="H1"/>
      <selection pane="bottomLeft" activeCell="A3" sqref="A3"/>
      <selection pane="bottomRight" activeCell="H35" sqref="H35"/>
    </sheetView>
  </sheetViews>
  <sheetFormatPr defaultRowHeight="15" x14ac:dyDescent="0.25"/>
  <cols>
    <col min="1" max="6" width="3" style="13" customWidth="1"/>
    <col min="7" max="7" width="28.5703125" style="13" customWidth="1"/>
    <col min="8" max="8" width="9.7109375" style="14" bestFit="1" customWidth="1"/>
    <col min="9" max="9" width="2.28515625" style="14" customWidth="1"/>
    <col min="10" max="10" width="9.28515625" style="14" bestFit="1" customWidth="1"/>
    <col min="11" max="11" width="2.28515625" style="14" customWidth="1"/>
    <col min="12" max="12" width="12" style="14" bestFit="1" customWidth="1"/>
    <col min="13" max="13" width="2.28515625" style="14" customWidth="1"/>
    <col min="14" max="14" width="10.28515625" style="14" bestFit="1" customWidth="1"/>
  </cols>
  <sheetData>
    <row r="1" spans="1:14" ht="15.75" thickBot="1" x14ac:dyDescent="0.3">
      <c r="A1" s="2"/>
      <c r="B1" s="2"/>
      <c r="C1" s="2"/>
      <c r="D1" s="2"/>
      <c r="E1" s="2"/>
      <c r="F1" s="2"/>
      <c r="G1" s="2"/>
      <c r="H1" s="18"/>
      <c r="I1" s="19"/>
      <c r="J1" s="18"/>
      <c r="K1" s="19"/>
      <c r="L1" s="18"/>
      <c r="M1" s="19"/>
      <c r="N1" s="18"/>
    </row>
    <row r="2" spans="1:14" s="12" customFormat="1" ht="16.5" thickTop="1" thickBot="1" x14ac:dyDescent="0.3">
      <c r="A2" s="10"/>
      <c r="B2" s="10"/>
      <c r="C2" s="10"/>
      <c r="D2" s="10"/>
      <c r="E2" s="10"/>
      <c r="F2" s="10"/>
      <c r="G2" s="10"/>
      <c r="H2" s="20" t="s">
        <v>306</v>
      </c>
      <c r="I2" s="15"/>
      <c r="J2" s="20" t="s">
        <v>193</v>
      </c>
      <c r="K2" s="15"/>
      <c r="L2" s="20" t="s">
        <v>194</v>
      </c>
      <c r="M2" s="15"/>
      <c r="N2" s="20" t="s">
        <v>195</v>
      </c>
    </row>
    <row r="3" spans="1:14" ht="15.75" thickTop="1" x14ac:dyDescent="0.25">
      <c r="A3" s="2"/>
      <c r="B3" s="2" t="s">
        <v>108</v>
      </c>
      <c r="C3" s="2"/>
      <c r="D3" s="2"/>
      <c r="E3" s="2"/>
      <c r="F3" s="2"/>
      <c r="G3" s="2"/>
      <c r="H3" s="24"/>
      <c r="I3" s="16"/>
      <c r="J3" s="3"/>
      <c r="K3" s="16"/>
      <c r="L3" s="3"/>
      <c r="M3" s="16"/>
      <c r="N3" s="21"/>
    </row>
    <row r="4" spans="1:14" x14ac:dyDescent="0.25">
      <c r="A4" s="2"/>
      <c r="B4" s="2"/>
      <c r="C4" s="2"/>
      <c r="D4" s="2" t="s">
        <v>109</v>
      </c>
      <c r="E4" s="2"/>
      <c r="F4" s="2"/>
      <c r="G4" s="2"/>
      <c r="H4" s="24"/>
      <c r="I4" s="16"/>
      <c r="J4" s="3"/>
      <c r="K4" s="16"/>
      <c r="L4" s="3"/>
      <c r="M4" s="16"/>
      <c r="N4" s="21"/>
    </row>
    <row r="5" spans="1:14" x14ac:dyDescent="0.25">
      <c r="A5" s="2"/>
      <c r="B5" s="2"/>
      <c r="C5" s="2"/>
      <c r="D5" s="2"/>
      <c r="E5" s="2" t="s">
        <v>110</v>
      </c>
      <c r="F5" s="2"/>
      <c r="G5" s="2"/>
      <c r="H5" s="24"/>
      <c r="I5" s="16"/>
      <c r="J5" s="3"/>
      <c r="K5" s="16"/>
      <c r="L5" s="3"/>
      <c r="M5" s="16"/>
      <c r="N5" s="21"/>
    </row>
    <row r="6" spans="1:14" x14ac:dyDescent="0.25">
      <c r="A6" s="2"/>
      <c r="B6" s="2"/>
      <c r="C6" s="2"/>
      <c r="D6" s="2"/>
      <c r="E6" s="2"/>
      <c r="F6" s="2" t="s">
        <v>111</v>
      </c>
      <c r="G6" s="2"/>
      <c r="H6" s="24">
        <v>159513</v>
      </c>
      <c r="I6" s="16"/>
      <c r="J6" s="3">
        <v>195062</v>
      </c>
      <c r="K6" s="16"/>
      <c r="L6" s="3">
        <f>ROUND((H6-J6),5)</f>
        <v>-35549</v>
      </c>
      <c r="M6" s="16"/>
      <c r="N6" s="21">
        <f>ROUND(IF(J6=0, IF(H6=0, 0, 1), H6/J6),5)</f>
        <v>0.81776000000000004</v>
      </c>
    </row>
    <row r="7" spans="1:14" x14ac:dyDescent="0.25">
      <c r="A7" s="2"/>
      <c r="B7" s="2"/>
      <c r="C7" s="2"/>
      <c r="D7" s="2"/>
      <c r="E7" s="2"/>
      <c r="F7" s="2" t="s">
        <v>112</v>
      </c>
      <c r="G7" s="2"/>
      <c r="H7" s="24">
        <v>-9296</v>
      </c>
      <c r="I7" s="16"/>
      <c r="J7" s="3">
        <v>-9400</v>
      </c>
      <c r="K7" s="16"/>
      <c r="L7" s="3">
        <f>ROUND((H7-J7),5)</f>
        <v>104</v>
      </c>
      <c r="M7" s="16"/>
      <c r="N7" s="21">
        <f>ROUND(IF(J7=0, IF(H7=0, 0, 1), H7/J7),5)</f>
        <v>0.98894000000000004</v>
      </c>
    </row>
    <row r="8" spans="1:14" ht="15.75" thickBot="1" x14ac:dyDescent="0.3">
      <c r="A8" s="2"/>
      <c r="B8" s="2"/>
      <c r="C8" s="2"/>
      <c r="D8" s="2"/>
      <c r="E8" s="2"/>
      <c r="F8" s="2" t="s">
        <v>113</v>
      </c>
      <c r="G8" s="2"/>
      <c r="H8" s="25">
        <v>7907</v>
      </c>
      <c r="I8" s="16"/>
      <c r="J8" s="7">
        <v>3232</v>
      </c>
      <c r="K8" s="16"/>
      <c r="L8" s="7">
        <f>ROUND((H8-J8),5)</f>
        <v>4675</v>
      </c>
      <c r="M8" s="16"/>
      <c r="N8" s="22">
        <f>ROUND(IF(J8=0, IF(H8=0, 0, 1), H8/J8),5)</f>
        <v>2.4464700000000001</v>
      </c>
    </row>
    <row r="9" spans="1:14" x14ac:dyDescent="0.25">
      <c r="A9" s="2"/>
      <c r="B9" s="2"/>
      <c r="C9" s="2"/>
      <c r="D9" s="2"/>
      <c r="E9" s="2" t="s">
        <v>115</v>
      </c>
      <c r="F9" s="2"/>
      <c r="G9" s="2"/>
      <c r="H9" s="24">
        <f>ROUND(SUM(H5:H8),5)</f>
        <v>158124</v>
      </c>
      <c r="I9" s="16"/>
      <c r="J9" s="3">
        <f>ROUND(SUM(J5:J8),5)</f>
        <v>188894</v>
      </c>
      <c r="K9" s="16"/>
      <c r="L9" s="3">
        <f>ROUND((H9-J9),5)</f>
        <v>-30770</v>
      </c>
      <c r="M9" s="16"/>
      <c r="N9" s="21">
        <f>ROUND(IF(J9=0, IF(H9=0, 0, 1), H9/J9),5)</f>
        <v>0.83709999999999996</v>
      </c>
    </row>
    <row r="10" spans="1:14" x14ac:dyDescent="0.25">
      <c r="A10" s="2"/>
      <c r="B10" s="2"/>
      <c r="C10" s="2"/>
      <c r="D10" s="2"/>
      <c r="E10" s="2" t="s">
        <v>116</v>
      </c>
      <c r="F10" s="2"/>
      <c r="G10" s="2"/>
      <c r="H10" s="24"/>
      <c r="I10" s="16"/>
      <c r="J10" s="3"/>
      <c r="K10" s="16"/>
      <c r="L10" s="3"/>
      <c r="M10" s="16"/>
      <c r="N10" s="21"/>
    </row>
    <row r="11" spans="1:14" x14ac:dyDescent="0.25">
      <c r="A11" s="2"/>
      <c r="B11" s="2"/>
      <c r="C11" s="2"/>
      <c r="D11" s="2"/>
      <c r="E11" s="2"/>
      <c r="F11" s="2" t="s">
        <v>117</v>
      </c>
      <c r="G11" s="2"/>
      <c r="H11" s="24">
        <v>52620</v>
      </c>
      <c r="I11" s="16"/>
      <c r="J11" s="3">
        <v>97500</v>
      </c>
      <c r="K11" s="16"/>
      <c r="L11" s="3">
        <f t="shared" ref="L11:L16" si="0">ROUND((H11-J11),5)</f>
        <v>-44880</v>
      </c>
      <c r="M11" s="16"/>
      <c r="N11" s="21">
        <f t="shared" ref="N11:N16" si="1">ROUND(IF(J11=0, IF(H11=0, 0, 1), H11/J11),5)</f>
        <v>0.53969</v>
      </c>
    </row>
    <row r="12" spans="1:14" x14ac:dyDescent="0.25">
      <c r="A12" s="2"/>
      <c r="B12" s="2"/>
      <c r="C12" s="2"/>
      <c r="D12" s="2"/>
      <c r="E12" s="2"/>
      <c r="F12" s="2" t="s">
        <v>118</v>
      </c>
      <c r="G12" s="2"/>
      <c r="H12" s="24">
        <v>9070</v>
      </c>
      <c r="I12" s="16"/>
      <c r="J12" s="3">
        <v>25000</v>
      </c>
      <c r="K12" s="16"/>
      <c r="L12" s="3">
        <f t="shared" si="0"/>
        <v>-15930</v>
      </c>
      <c r="M12" s="16"/>
      <c r="N12" s="21">
        <f t="shared" si="1"/>
        <v>0.36280000000000001</v>
      </c>
    </row>
    <row r="13" spans="1:14" x14ac:dyDescent="0.25">
      <c r="A13" s="2"/>
      <c r="B13" s="2"/>
      <c r="C13" s="2"/>
      <c r="D13" s="2"/>
      <c r="E13" s="2"/>
      <c r="F13" s="2" t="s">
        <v>119</v>
      </c>
      <c r="G13" s="2"/>
      <c r="H13" s="24">
        <v>957</v>
      </c>
      <c r="I13" s="16"/>
      <c r="J13" s="3"/>
      <c r="K13" s="16"/>
      <c r="L13" s="3">
        <f t="shared" si="0"/>
        <v>957</v>
      </c>
      <c r="M13" s="16"/>
      <c r="N13" s="21">
        <f t="shared" si="1"/>
        <v>1</v>
      </c>
    </row>
    <row r="14" spans="1:14" x14ac:dyDescent="0.25">
      <c r="A14" s="2"/>
      <c r="B14" s="2"/>
      <c r="C14" s="2"/>
      <c r="D14" s="2"/>
      <c r="E14" s="2"/>
      <c r="F14" s="2" t="s">
        <v>120</v>
      </c>
      <c r="G14" s="2"/>
      <c r="H14" s="24">
        <v>17500</v>
      </c>
      <c r="I14" s="16"/>
      <c r="J14" s="3">
        <v>5750</v>
      </c>
      <c r="K14" s="16"/>
      <c r="L14" s="3">
        <f t="shared" si="0"/>
        <v>11750</v>
      </c>
      <c r="M14" s="16"/>
      <c r="N14" s="21">
        <f t="shared" si="1"/>
        <v>3.0434800000000002</v>
      </c>
    </row>
    <row r="15" spans="1:14" ht="15.75" thickBot="1" x14ac:dyDescent="0.3">
      <c r="A15" s="2"/>
      <c r="B15" s="2"/>
      <c r="C15" s="2"/>
      <c r="D15" s="2"/>
      <c r="E15" s="2"/>
      <c r="F15" s="2" t="s">
        <v>121</v>
      </c>
      <c r="G15" s="2"/>
      <c r="H15" s="25">
        <v>750</v>
      </c>
      <c r="I15" s="16"/>
      <c r="J15" s="7"/>
      <c r="K15" s="16"/>
      <c r="L15" s="7">
        <f t="shared" si="0"/>
        <v>750</v>
      </c>
      <c r="M15" s="16"/>
      <c r="N15" s="22">
        <f t="shared" si="1"/>
        <v>1</v>
      </c>
    </row>
    <row r="16" spans="1:14" x14ac:dyDescent="0.25">
      <c r="A16" s="2"/>
      <c r="B16" s="2"/>
      <c r="C16" s="2"/>
      <c r="D16" s="2"/>
      <c r="E16" s="2" t="s">
        <v>123</v>
      </c>
      <c r="F16" s="2"/>
      <c r="G16" s="2"/>
      <c r="H16" s="24">
        <f>ROUND(SUM(H10:H15),5)</f>
        <v>80897</v>
      </c>
      <c r="I16" s="16"/>
      <c r="J16" s="3">
        <f>ROUND(SUM(J10:J15),5)</f>
        <v>128250</v>
      </c>
      <c r="K16" s="16"/>
      <c r="L16" s="3">
        <f t="shared" si="0"/>
        <v>-47353</v>
      </c>
      <c r="M16" s="16"/>
      <c r="N16" s="21">
        <f t="shared" si="1"/>
        <v>0.63078000000000001</v>
      </c>
    </row>
    <row r="17" spans="1:14" x14ac:dyDescent="0.25">
      <c r="A17" s="2"/>
      <c r="B17" s="2"/>
      <c r="C17" s="2"/>
      <c r="D17" s="2"/>
      <c r="E17" s="2" t="s">
        <v>124</v>
      </c>
      <c r="F17" s="2"/>
      <c r="G17" s="2"/>
      <c r="H17" s="24"/>
      <c r="I17" s="16"/>
      <c r="J17" s="3"/>
      <c r="K17" s="16"/>
      <c r="L17" s="3"/>
      <c r="M17" s="16"/>
      <c r="N17" s="21"/>
    </row>
    <row r="18" spans="1:14" x14ac:dyDescent="0.25">
      <c r="A18" s="2"/>
      <c r="B18" s="2"/>
      <c r="C18" s="2"/>
      <c r="D18" s="2"/>
      <c r="E18" s="2"/>
      <c r="F18" s="2" t="s">
        <v>126</v>
      </c>
      <c r="G18" s="2"/>
      <c r="H18" s="24">
        <v>3564</v>
      </c>
      <c r="I18" s="16"/>
      <c r="J18" s="3">
        <v>3000</v>
      </c>
      <c r="K18" s="16"/>
      <c r="L18" s="3">
        <f>ROUND((H18-J18),5)</f>
        <v>564</v>
      </c>
      <c r="M18" s="16"/>
      <c r="N18" s="21">
        <f>ROUND(IF(J18=0, IF(H18=0, 0, 1), H18/J18),5)</f>
        <v>1.1879999999999999</v>
      </c>
    </row>
    <row r="19" spans="1:14" x14ac:dyDescent="0.25">
      <c r="A19" s="2"/>
      <c r="B19" s="2"/>
      <c r="C19" s="2"/>
      <c r="D19" s="2"/>
      <c r="E19" s="2"/>
      <c r="F19" s="2" t="s">
        <v>127</v>
      </c>
      <c r="G19" s="2"/>
      <c r="H19" s="24">
        <v>1010</v>
      </c>
      <c r="I19" s="16"/>
      <c r="J19" s="3"/>
      <c r="K19" s="16"/>
      <c r="L19" s="3">
        <f>ROUND((H19-J19),5)</f>
        <v>1010</v>
      </c>
      <c r="M19" s="16"/>
      <c r="N19" s="21">
        <f>ROUND(IF(J19=0, IF(H19=0, 0, 1), H19/J19),5)</f>
        <v>1</v>
      </c>
    </row>
    <row r="20" spans="1:14" x14ac:dyDescent="0.25">
      <c r="A20" s="2"/>
      <c r="B20" s="2"/>
      <c r="C20" s="2"/>
      <c r="D20" s="2"/>
      <c r="E20" s="2"/>
      <c r="F20" s="2" t="s">
        <v>128</v>
      </c>
      <c r="G20" s="2"/>
      <c r="H20" s="24">
        <v>0</v>
      </c>
      <c r="I20" s="16"/>
      <c r="J20" s="3">
        <v>6400</v>
      </c>
      <c r="K20" s="16"/>
      <c r="L20" s="3">
        <f>ROUND((H20-J20),5)</f>
        <v>-6400</v>
      </c>
      <c r="M20" s="16"/>
      <c r="N20" s="21">
        <f>ROUND(IF(J20=0, IF(H20=0, 0, 1), H20/J20),5)</f>
        <v>0</v>
      </c>
    </row>
    <row r="21" spans="1:14" x14ac:dyDescent="0.25">
      <c r="A21" s="2"/>
      <c r="B21" s="2"/>
      <c r="C21" s="2"/>
      <c r="D21" s="2"/>
      <c r="E21" s="2"/>
      <c r="F21" s="2" t="s">
        <v>129</v>
      </c>
      <c r="G21" s="2"/>
      <c r="H21" s="24">
        <v>1505</v>
      </c>
      <c r="I21" s="16"/>
      <c r="J21" s="3"/>
      <c r="K21" s="16"/>
      <c r="L21" s="3">
        <f t="shared" ref="L21" si="2">ROUND((H21-J21),5)</f>
        <v>1505</v>
      </c>
      <c r="M21" s="16"/>
      <c r="N21" s="21">
        <f t="shared" ref="N21" si="3">ROUND(IF(J21=0, IF(H21=0, 0, 1), H21/J21),5)</f>
        <v>1</v>
      </c>
    </row>
    <row r="22" spans="1:14" x14ac:dyDescent="0.25">
      <c r="A22" s="2"/>
      <c r="B22" s="2"/>
      <c r="C22" s="2"/>
      <c r="D22" s="2"/>
      <c r="E22" s="2"/>
      <c r="F22" s="2" t="s">
        <v>130</v>
      </c>
      <c r="G22" s="2"/>
      <c r="H22" s="24"/>
      <c r="I22" s="16"/>
      <c r="J22" s="3"/>
      <c r="K22" s="16"/>
      <c r="L22" s="3"/>
      <c r="M22" s="16"/>
      <c r="N22" s="21"/>
    </row>
    <row r="23" spans="1:14" x14ac:dyDescent="0.25">
      <c r="A23" s="2"/>
      <c r="B23" s="2"/>
      <c r="C23" s="2"/>
      <c r="D23" s="2"/>
      <c r="E23" s="2"/>
      <c r="F23" s="2" t="s">
        <v>131</v>
      </c>
      <c r="G23" s="2"/>
      <c r="H23" s="24"/>
      <c r="I23" s="16"/>
      <c r="L23" s="3"/>
      <c r="M23" s="16"/>
      <c r="N23" s="21"/>
    </row>
    <row r="24" spans="1:14" x14ac:dyDescent="0.25">
      <c r="A24" s="2"/>
      <c r="B24" s="2"/>
      <c r="C24" s="2"/>
      <c r="D24" s="2"/>
      <c r="E24" s="2"/>
      <c r="F24" s="2"/>
      <c r="G24" s="2" t="s">
        <v>132</v>
      </c>
      <c r="H24" s="24">
        <v>16194</v>
      </c>
      <c r="I24" s="16"/>
      <c r="J24" s="3">
        <v>25000</v>
      </c>
      <c r="K24" s="16"/>
      <c r="L24" s="3">
        <f t="shared" ref="L24:L26" si="4">ROUND((H24-J24),5)</f>
        <v>-8806</v>
      </c>
      <c r="M24" s="16"/>
      <c r="N24" s="21">
        <f t="shared" ref="N24:N26" si="5">ROUND(IF(J24=0, IF(H24=0, 0, 1), H24/J24),5)</f>
        <v>0.64776</v>
      </c>
    </row>
    <row r="25" spans="1:14" x14ac:dyDescent="0.25">
      <c r="A25" s="2"/>
      <c r="B25" s="2"/>
      <c r="C25" s="2"/>
      <c r="D25" s="2"/>
      <c r="E25" s="2"/>
      <c r="F25" s="2"/>
      <c r="G25" s="2" t="s">
        <v>133</v>
      </c>
      <c r="H25" s="24">
        <v>60740</v>
      </c>
      <c r="I25" s="16"/>
      <c r="J25" s="3">
        <v>102500</v>
      </c>
      <c r="K25" s="16"/>
      <c r="L25" s="3">
        <f t="shared" si="4"/>
        <v>-41760</v>
      </c>
      <c r="M25" s="16"/>
      <c r="N25" s="21">
        <f t="shared" si="5"/>
        <v>0.59258999999999995</v>
      </c>
    </row>
    <row r="26" spans="1:14" ht="15.75" thickBot="1" x14ac:dyDescent="0.3">
      <c r="A26" s="2"/>
      <c r="B26" s="2"/>
      <c r="C26" s="2"/>
      <c r="D26" s="2"/>
      <c r="E26" s="2"/>
      <c r="F26" s="2"/>
      <c r="G26" s="2" t="s">
        <v>134</v>
      </c>
      <c r="H26" s="26">
        <v>6600</v>
      </c>
      <c r="I26" s="16"/>
      <c r="J26" s="4">
        <v>8000</v>
      </c>
      <c r="K26" s="16"/>
      <c r="L26" s="3">
        <f t="shared" si="4"/>
        <v>-1400</v>
      </c>
      <c r="M26" s="16"/>
      <c r="N26" s="21">
        <f t="shared" si="5"/>
        <v>0.82499999999999996</v>
      </c>
    </row>
    <row r="27" spans="1:14" ht="15.75" thickBot="1" x14ac:dyDescent="0.3">
      <c r="A27" s="2"/>
      <c r="B27" s="2"/>
      <c r="C27" s="2"/>
      <c r="D27" s="2"/>
      <c r="E27" s="2"/>
      <c r="F27" s="2" t="s">
        <v>135</v>
      </c>
      <c r="G27" s="2"/>
      <c r="H27" s="27">
        <f>ROUND(SUM(H24:H26),5)</f>
        <v>83534</v>
      </c>
      <c r="I27" s="16"/>
      <c r="J27" s="6">
        <f>ROUND(SUM(J22:J26),5)</f>
        <v>135500</v>
      </c>
      <c r="K27" s="16"/>
      <c r="L27" s="6">
        <f t="shared" ref="L27:L33" si="6">ROUND((H27-J27),5)</f>
        <v>-51966</v>
      </c>
      <c r="M27" s="16"/>
      <c r="N27" s="23">
        <f t="shared" ref="N27:N33" si="7">ROUND(IF(J27=0, IF(H27=0, 0, 1), H27/J27),5)</f>
        <v>0.61648999999999998</v>
      </c>
    </row>
    <row r="28" spans="1:14" x14ac:dyDescent="0.25">
      <c r="A28" s="2"/>
      <c r="B28" s="2"/>
      <c r="C28" s="2"/>
      <c r="D28" s="2"/>
      <c r="E28" s="2" t="s">
        <v>136</v>
      </c>
      <c r="F28" s="2"/>
      <c r="G28" s="2"/>
      <c r="H28" s="24">
        <f>ROUND(SUM(H17:H22)+H27,5)</f>
        <v>89613</v>
      </c>
      <c r="I28" s="16"/>
      <c r="J28" s="3">
        <f>ROUND(SUM(J17:J21)+J27,5)</f>
        <v>144900</v>
      </c>
      <c r="K28" s="16"/>
      <c r="L28" s="3">
        <f t="shared" si="6"/>
        <v>-55287</v>
      </c>
      <c r="M28" s="16"/>
      <c r="N28" s="21">
        <f t="shared" si="7"/>
        <v>0.61845000000000006</v>
      </c>
    </row>
    <row r="29" spans="1:14" x14ac:dyDescent="0.25">
      <c r="A29" s="2"/>
      <c r="B29" s="2"/>
      <c r="C29" s="2"/>
      <c r="D29" s="2"/>
      <c r="E29" s="2" t="s">
        <v>137</v>
      </c>
      <c r="F29" s="2"/>
      <c r="G29" s="2"/>
      <c r="H29" s="24">
        <v>875</v>
      </c>
      <c r="I29" s="16"/>
      <c r="J29" s="3">
        <v>2100</v>
      </c>
      <c r="K29" s="16"/>
      <c r="L29" s="3">
        <f t="shared" si="6"/>
        <v>-1225</v>
      </c>
      <c r="M29" s="16"/>
      <c r="N29" s="21">
        <f t="shared" si="7"/>
        <v>0.41666999999999998</v>
      </c>
    </row>
    <row r="30" spans="1:14" ht="15.75" thickBot="1" x14ac:dyDescent="0.3">
      <c r="A30" s="2"/>
      <c r="B30" s="2"/>
      <c r="C30" s="2"/>
      <c r="D30" s="2"/>
      <c r="E30" s="2" t="s">
        <v>138</v>
      </c>
      <c r="F30" s="2"/>
      <c r="G30" s="2"/>
      <c r="H30" s="25">
        <v>648</v>
      </c>
      <c r="I30" s="16"/>
      <c r="J30" s="7">
        <v>460</v>
      </c>
      <c r="K30" s="16"/>
      <c r="L30" s="7">
        <f t="shared" si="6"/>
        <v>188</v>
      </c>
      <c r="M30" s="16"/>
      <c r="N30" s="22">
        <f t="shared" si="7"/>
        <v>1.4087000000000001</v>
      </c>
    </row>
    <row r="31" spans="1:14" x14ac:dyDescent="0.25">
      <c r="A31" s="2"/>
      <c r="B31" s="2"/>
      <c r="C31" s="2"/>
      <c r="D31" s="2" t="s">
        <v>139</v>
      </c>
      <c r="E31" s="2"/>
      <c r="F31" s="2"/>
      <c r="G31" s="2"/>
      <c r="H31" s="24">
        <f>ROUND(H9+H16+SUM(H28:H30),5)</f>
        <v>330157</v>
      </c>
      <c r="I31" s="16"/>
      <c r="J31" s="3">
        <f>ROUND(J9+J16+SUM(J28:J30),5)</f>
        <v>464604</v>
      </c>
      <c r="K31" s="16"/>
      <c r="L31" s="3">
        <f t="shared" si="6"/>
        <v>-134447</v>
      </c>
      <c r="M31" s="16"/>
      <c r="N31" s="21">
        <f t="shared" si="7"/>
        <v>0.71062000000000003</v>
      </c>
    </row>
    <row r="32" spans="1:14" ht="15.75" thickBot="1" x14ac:dyDescent="0.3">
      <c r="A32" s="2"/>
      <c r="B32" s="2"/>
      <c r="C32" s="2"/>
      <c r="D32" s="2" t="s">
        <v>140</v>
      </c>
      <c r="E32" s="2"/>
      <c r="F32" s="2"/>
      <c r="G32" s="2"/>
      <c r="H32" s="25">
        <v>299</v>
      </c>
      <c r="I32" s="16"/>
      <c r="J32" s="7"/>
      <c r="K32" s="16"/>
      <c r="L32" s="7">
        <f t="shared" si="6"/>
        <v>299</v>
      </c>
      <c r="M32" s="16"/>
      <c r="N32" s="22">
        <f t="shared" si="7"/>
        <v>1</v>
      </c>
    </row>
    <row r="33" spans="1:14" x14ac:dyDescent="0.25">
      <c r="A33" s="2"/>
      <c r="B33" s="2"/>
      <c r="C33" s="2" t="s">
        <v>141</v>
      </c>
      <c r="D33" s="2"/>
      <c r="E33" s="2"/>
      <c r="F33" s="2"/>
      <c r="G33" s="2"/>
      <c r="H33" s="24">
        <f>ROUND(H31-H32,5)</f>
        <v>329858</v>
      </c>
      <c r="I33" s="16"/>
      <c r="J33" s="3">
        <f>ROUND(J31-J32,5)</f>
        <v>464604</v>
      </c>
      <c r="K33" s="16"/>
      <c r="L33" s="3">
        <f t="shared" si="6"/>
        <v>-134746</v>
      </c>
      <c r="M33" s="16"/>
      <c r="N33" s="21">
        <f t="shared" si="7"/>
        <v>0.70998000000000006</v>
      </c>
    </row>
    <row r="34" spans="1:14" x14ac:dyDescent="0.25">
      <c r="A34" s="2"/>
      <c r="B34" s="2"/>
      <c r="C34" s="2"/>
      <c r="D34" s="2" t="s">
        <v>142</v>
      </c>
      <c r="E34" s="2"/>
      <c r="F34" s="2"/>
      <c r="G34" s="2"/>
      <c r="H34" s="24"/>
      <c r="I34" s="16"/>
      <c r="N34" s="21"/>
    </row>
    <row r="35" spans="1:14" x14ac:dyDescent="0.25">
      <c r="A35" s="2"/>
      <c r="B35" s="2"/>
      <c r="C35" s="2"/>
      <c r="D35" s="2"/>
      <c r="E35" s="2" t="s">
        <v>143</v>
      </c>
      <c r="F35" s="2"/>
      <c r="G35" s="2"/>
      <c r="H35" s="24">
        <v>150142</v>
      </c>
      <c r="I35" s="16"/>
      <c r="J35" s="3">
        <v>292990</v>
      </c>
      <c r="K35" s="16"/>
      <c r="L35" s="3">
        <f>ROUND((H35-J35),5)</f>
        <v>-142848</v>
      </c>
      <c r="M35" s="16"/>
      <c r="N35" s="21">
        <f t="shared" ref="N35:N53" si="8">ROUND(IF(J35=0, IF(H35=0, 0, 1), H35/J35),5)</f>
        <v>0.51244999999999996</v>
      </c>
    </row>
    <row r="36" spans="1:14" x14ac:dyDescent="0.25">
      <c r="A36" s="2"/>
      <c r="B36" s="2"/>
      <c r="C36" s="2"/>
      <c r="D36" s="2"/>
      <c r="E36" s="2" t="s">
        <v>144</v>
      </c>
      <c r="F36" s="2"/>
      <c r="G36" s="2"/>
      <c r="H36" s="24">
        <v>10587</v>
      </c>
      <c r="I36" s="16"/>
      <c r="J36" s="3">
        <v>22467</v>
      </c>
      <c r="K36" s="16"/>
      <c r="L36" s="3">
        <f t="shared" ref="L36:L50" si="9">ROUND((H36-J36),5)</f>
        <v>-11880</v>
      </c>
      <c r="M36" s="16"/>
      <c r="N36" s="21">
        <f t="shared" si="8"/>
        <v>0.47122000000000003</v>
      </c>
    </row>
    <row r="37" spans="1:14" x14ac:dyDescent="0.25">
      <c r="A37" s="2"/>
      <c r="B37" s="2"/>
      <c r="C37" s="2"/>
      <c r="D37" s="2"/>
      <c r="E37" s="2" t="s">
        <v>145</v>
      </c>
      <c r="F37" s="2"/>
      <c r="G37" s="2"/>
      <c r="H37" s="24">
        <v>4350</v>
      </c>
      <c r="I37" s="16"/>
      <c r="J37" s="3">
        <v>4800</v>
      </c>
      <c r="K37" s="16"/>
      <c r="L37" s="3">
        <f t="shared" si="9"/>
        <v>-450</v>
      </c>
      <c r="M37" s="16"/>
      <c r="N37" s="21">
        <f t="shared" si="8"/>
        <v>0.90625</v>
      </c>
    </row>
    <row r="38" spans="1:14" x14ac:dyDescent="0.25">
      <c r="A38" s="2"/>
      <c r="B38" s="2"/>
      <c r="C38" s="2"/>
      <c r="D38" s="2"/>
      <c r="E38" s="2" t="s">
        <v>146</v>
      </c>
      <c r="F38" s="2"/>
      <c r="G38" s="2"/>
      <c r="H38" s="24">
        <v>1839</v>
      </c>
      <c r="I38" s="16"/>
      <c r="J38" s="3">
        <v>0</v>
      </c>
      <c r="K38" s="16"/>
      <c r="L38" s="3">
        <f t="shared" si="9"/>
        <v>1839</v>
      </c>
      <c r="M38" s="16"/>
      <c r="N38" s="21">
        <f t="shared" si="8"/>
        <v>1</v>
      </c>
    </row>
    <row r="39" spans="1:14" x14ac:dyDescent="0.25">
      <c r="A39" s="2"/>
      <c r="B39" s="2"/>
      <c r="C39" s="2"/>
      <c r="D39" s="2"/>
      <c r="E39" s="2" t="s">
        <v>147</v>
      </c>
      <c r="F39" s="2"/>
      <c r="G39" s="2"/>
      <c r="H39" s="24">
        <v>3574</v>
      </c>
      <c r="I39" s="16"/>
      <c r="J39" s="3">
        <v>3039</v>
      </c>
      <c r="K39" s="16"/>
      <c r="L39" s="3">
        <f t="shared" si="9"/>
        <v>535</v>
      </c>
      <c r="M39" s="16"/>
      <c r="N39" s="21">
        <f t="shared" si="8"/>
        <v>1.17604</v>
      </c>
    </row>
    <row r="40" spans="1:14" x14ac:dyDescent="0.25">
      <c r="A40" s="2"/>
      <c r="B40" s="2"/>
      <c r="C40" s="2"/>
      <c r="D40" s="2"/>
      <c r="E40" s="2" t="s">
        <v>148</v>
      </c>
      <c r="F40" s="2"/>
      <c r="G40" s="2"/>
      <c r="H40" s="24">
        <v>2884</v>
      </c>
      <c r="I40" s="16"/>
      <c r="J40" s="3">
        <v>13072</v>
      </c>
      <c r="K40" s="16"/>
      <c r="L40" s="3">
        <f t="shared" si="9"/>
        <v>-10188</v>
      </c>
      <c r="M40" s="16"/>
      <c r="N40" s="21">
        <f t="shared" si="8"/>
        <v>0.22062000000000001</v>
      </c>
    </row>
    <row r="41" spans="1:14" x14ac:dyDescent="0.25">
      <c r="A41" s="2"/>
      <c r="B41" s="2"/>
      <c r="C41" s="2"/>
      <c r="D41" s="2"/>
      <c r="E41" s="2" t="s">
        <v>149</v>
      </c>
      <c r="F41" s="2"/>
      <c r="G41" s="2"/>
      <c r="H41" s="24">
        <v>1197</v>
      </c>
      <c r="I41" s="16"/>
      <c r="J41" s="3">
        <v>3769</v>
      </c>
      <c r="K41" s="16"/>
      <c r="L41" s="3">
        <f t="shared" si="9"/>
        <v>-2572</v>
      </c>
      <c r="M41" s="16"/>
      <c r="N41" s="21">
        <f t="shared" si="8"/>
        <v>0.31758999999999998</v>
      </c>
    </row>
    <row r="42" spans="1:14" x14ac:dyDescent="0.25">
      <c r="A42" s="2"/>
      <c r="B42" s="2"/>
      <c r="C42" s="2"/>
      <c r="D42" s="2"/>
      <c r="E42" s="2" t="s">
        <v>150</v>
      </c>
      <c r="F42" s="2"/>
      <c r="G42" s="2"/>
      <c r="H42" s="24">
        <v>8431</v>
      </c>
      <c r="I42" s="16"/>
      <c r="J42" s="3">
        <v>14309</v>
      </c>
      <c r="K42" s="16"/>
      <c r="L42" s="3">
        <f t="shared" si="9"/>
        <v>-5878</v>
      </c>
      <c r="M42" s="16"/>
      <c r="N42" s="21">
        <f t="shared" si="8"/>
        <v>0.58921000000000001</v>
      </c>
    </row>
    <row r="43" spans="1:14" x14ac:dyDescent="0.25">
      <c r="A43" s="2"/>
      <c r="B43" s="2"/>
      <c r="C43" s="2"/>
      <c r="D43" s="2"/>
      <c r="E43" s="2" t="s">
        <v>151</v>
      </c>
      <c r="F43" s="2"/>
      <c r="G43" s="2"/>
      <c r="H43" s="24">
        <v>1863</v>
      </c>
      <c r="I43" s="16"/>
      <c r="J43" s="3">
        <v>2868</v>
      </c>
      <c r="K43" s="16"/>
      <c r="L43" s="3">
        <f t="shared" si="9"/>
        <v>-1005</v>
      </c>
      <c r="M43" s="16"/>
      <c r="N43" s="21">
        <f t="shared" si="8"/>
        <v>0.64958000000000005</v>
      </c>
    </row>
    <row r="44" spans="1:14" x14ac:dyDescent="0.25">
      <c r="A44" s="2"/>
      <c r="B44" s="2"/>
      <c r="C44" s="2"/>
      <c r="D44" s="2"/>
      <c r="E44" s="2" t="s">
        <v>152</v>
      </c>
      <c r="F44" s="2"/>
      <c r="G44" s="2"/>
      <c r="H44" s="24">
        <v>5264</v>
      </c>
      <c r="I44" s="16"/>
      <c r="J44" s="3">
        <v>8713</v>
      </c>
      <c r="K44" s="16"/>
      <c r="L44" s="3">
        <f t="shared" si="9"/>
        <v>-3449</v>
      </c>
      <c r="M44" s="16"/>
      <c r="N44" s="21">
        <f t="shared" si="8"/>
        <v>0.60414999999999996</v>
      </c>
    </row>
    <row r="45" spans="1:14" x14ac:dyDescent="0.25">
      <c r="A45" s="2"/>
      <c r="B45" s="2"/>
      <c r="C45" s="2"/>
      <c r="D45" s="2"/>
      <c r="E45" s="2" t="s">
        <v>153</v>
      </c>
      <c r="F45" s="2"/>
      <c r="G45" s="2"/>
      <c r="H45" s="24">
        <v>15266</v>
      </c>
      <c r="I45" s="16"/>
      <c r="J45" s="3">
        <v>28759</v>
      </c>
      <c r="K45" s="16"/>
      <c r="L45" s="3">
        <f t="shared" si="9"/>
        <v>-13493</v>
      </c>
      <c r="M45" s="16"/>
      <c r="N45" s="21">
        <f t="shared" si="8"/>
        <v>0.53083000000000002</v>
      </c>
    </row>
    <row r="46" spans="1:14" x14ac:dyDescent="0.25">
      <c r="A46" s="2"/>
      <c r="B46" s="2"/>
      <c r="C46" s="2"/>
      <c r="D46" s="2"/>
      <c r="E46" s="2" t="s">
        <v>154</v>
      </c>
      <c r="F46" s="2"/>
      <c r="G46" s="2"/>
      <c r="H46" s="24">
        <v>700</v>
      </c>
      <c r="I46" s="16"/>
      <c r="J46" s="3">
        <v>6258</v>
      </c>
      <c r="K46" s="16"/>
      <c r="L46" s="3">
        <f t="shared" si="9"/>
        <v>-5558</v>
      </c>
      <c r="M46" s="16"/>
      <c r="N46" s="21">
        <f t="shared" si="8"/>
        <v>0.11186</v>
      </c>
    </row>
    <row r="47" spans="1:14" x14ac:dyDescent="0.25">
      <c r="A47" s="2"/>
      <c r="B47" s="2"/>
      <c r="C47" s="2"/>
      <c r="D47" s="2"/>
      <c r="E47" s="2" t="s">
        <v>156</v>
      </c>
      <c r="F47" s="2"/>
      <c r="G47" s="2"/>
      <c r="H47" s="24">
        <v>1755</v>
      </c>
      <c r="I47" s="16"/>
      <c r="J47" s="3">
        <v>10492</v>
      </c>
      <c r="K47" s="16"/>
      <c r="L47" s="3">
        <f t="shared" si="9"/>
        <v>-8737</v>
      </c>
      <c r="M47" s="16"/>
      <c r="N47" s="21">
        <f t="shared" si="8"/>
        <v>0.16727</v>
      </c>
    </row>
    <row r="48" spans="1:14" x14ac:dyDescent="0.25">
      <c r="A48" s="2"/>
      <c r="B48" s="2"/>
      <c r="C48" s="2"/>
      <c r="D48" s="2"/>
      <c r="E48" s="2" t="s">
        <v>157</v>
      </c>
      <c r="F48" s="2"/>
      <c r="G48" s="2"/>
      <c r="H48" s="24">
        <v>4640</v>
      </c>
      <c r="I48" s="16"/>
      <c r="J48" s="3">
        <v>3232</v>
      </c>
      <c r="K48" s="16"/>
      <c r="L48" s="3">
        <f t="shared" si="9"/>
        <v>1408</v>
      </c>
      <c r="M48" s="16"/>
      <c r="N48" s="21">
        <f t="shared" si="8"/>
        <v>1.43564</v>
      </c>
    </row>
    <row r="49" spans="1:14" x14ac:dyDescent="0.25">
      <c r="A49" s="2"/>
      <c r="B49" s="2"/>
      <c r="C49" s="2"/>
      <c r="D49" s="2"/>
      <c r="E49" s="2" t="s">
        <v>158</v>
      </c>
      <c r="F49" s="2"/>
      <c r="G49" s="2"/>
      <c r="H49" s="24">
        <v>11530</v>
      </c>
      <c r="I49" s="16"/>
      <c r="J49" s="3">
        <v>14037</v>
      </c>
      <c r="K49" s="16"/>
      <c r="L49" s="3">
        <f t="shared" si="9"/>
        <v>-2507</v>
      </c>
      <c r="M49" s="16"/>
      <c r="N49" s="21">
        <f t="shared" si="8"/>
        <v>0.82140000000000002</v>
      </c>
    </row>
    <row r="50" spans="1:14" ht="15.75" thickBot="1" x14ac:dyDescent="0.3">
      <c r="A50" s="2"/>
      <c r="B50" s="2"/>
      <c r="C50" s="2"/>
      <c r="D50" s="2"/>
      <c r="E50" s="2" t="s">
        <v>159</v>
      </c>
      <c r="F50" s="2"/>
      <c r="G50" s="2"/>
      <c r="H50" s="26">
        <v>48950</v>
      </c>
      <c r="I50" s="16"/>
      <c r="J50" s="4">
        <v>31162</v>
      </c>
      <c r="K50" s="16"/>
      <c r="L50" s="3">
        <f t="shared" si="9"/>
        <v>17788</v>
      </c>
      <c r="M50" s="16"/>
      <c r="N50" s="22">
        <f t="shared" si="8"/>
        <v>1.5708200000000001</v>
      </c>
    </row>
    <row r="51" spans="1:14" ht="15.75" thickBot="1" x14ac:dyDescent="0.3">
      <c r="A51" s="2"/>
      <c r="B51" s="2"/>
      <c r="C51" s="2"/>
      <c r="D51" s="2" t="s">
        <v>160</v>
      </c>
      <c r="E51" s="2"/>
      <c r="F51" s="2"/>
      <c r="G51" s="2"/>
      <c r="H51" s="28">
        <f>ROUND(SUM(H35:H50),5)</f>
        <v>272972</v>
      </c>
      <c r="I51" s="16"/>
      <c r="J51" s="5">
        <f>ROUND(SUM(J35:J50),5)</f>
        <v>459967</v>
      </c>
      <c r="K51" s="16"/>
      <c r="L51" s="5">
        <f>ROUND((H51-J51),5)</f>
        <v>-186995</v>
      </c>
      <c r="M51" s="16"/>
      <c r="N51" s="23">
        <f t="shared" si="8"/>
        <v>0.59345999999999999</v>
      </c>
    </row>
    <row r="52" spans="1:14" s="9" customFormat="1" ht="12" thickBot="1" x14ac:dyDescent="0.25">
      <c r="A52" s="2"/>
      <c r="B52" s="2" t="s">
        <v>161</v>
      </c>
      <c r="C52" s="2"/>
      <c r="D52" s="2"/>
      <c r="E52" s="2"/>
      <c r="F52" s="2"/>
      <c r="G52" s="2"/>
      <c r="H52" s="28">
        <f>ROUND(H3+H33-H51,5)</f>
        <v>56886</v>
      </c>
      <c r="I52" s="2"/>
      <c r="J52" s="5">
        <f>ROUND(J3+J33-J51,5)</f>
        <v>4637</v>
      </c>
      <c r="K52" s="16"/>
      <c r="L52" s="5">
        <f>ROUND((H52-J52),5)</f>
        <v>52249</v>
      </c>
      <c r="M52" s="16"/>
      <c r="N52" s="23">
        <f t="shared" si="8"/>
        <v>12.267849999999999</v>
      </c>
    </row>
    <row r="53" spans="1:14" ht="15.75" thickBot="1" x14ac:dyDescent="0.3">
      <c r="A53" s="2" t="s">
        <v>71</v>
      </c>
      <c r="B53" s="2"/>
      <c r="C53" s="2"/>
      <c r="D53" s="2"/>
      <c r="E53" s="2"/>
      <c r="F53" s="2"/>
      <c r="G53" s="2"/>
      <c r="H53" s="29">
        <f>H52</f>
        <v>56886</v>
      </c>
      <c r="J53" s="8">
        <f>J52</f>
        <v>4637</v>
      </c>
      <c r="K53" s="2"/>
      <c r="L53" s="8">
        <f>ROUND((H53-J53),5)</f>
        <v>52249</v>
      </c>
      <c r="M53" s="2"/>
      <c r="N53" s="30">
        <f t="shared" si="8"/>
        <v>12.267849999999999</v>
      </c>
    </row>
    <row r="54" spans="1:14" ht="15.75" thickTop="1" x14ac:dyDescent="0.25"/>
  </sheetData>
  <pageMargins left="0.45" right="0.45" top="0.75" bottom="0.5" header="0.1" footer="0.3"/>
  <pageSetup scale="90" orientation="portrait" r:id="rId1"/>
  <headerFooter>
    <oddHeader>&amp;L&amp;"Arial,Bold"&amp;8 4:45 PM
 12/31/19
 Accrual Basis&amp;C&amp;"Arial,Bold"&amp;12 League of Women Voters of California
&amp;14 Statement of Activities Budget vs. Actual
&amp;10 July through November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2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2" r:id="rId4" name="HEADER"/>
      </mc:Fallback>
    </mc:AlternateContent>
    <mc:AlternateContent xmlns:mc="http://schemas.openxmlformats.org/markup-compatibility/2006">
      <mc:Choice Requires="x14">
        <control shapeId="5121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1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DJ57"/>
  <sheetViews>
    <sheetView workbookViewId="0">
      <pane xSplit="7" ySplit="1" topLeftCell="BI44" activePane="bottomRight" state="frozenSplit"/>
      <selection pane="topRight" activeCell="H1" sqref="H1"/>
      <selection pane="bottomLeft" activeCell="A4" sqref="A4"/>
      <selection pane="bottomRight" activeCell="G79" sqref="G79"/>
    </sheetView>
  </sheetViews>
  <sheetFormatPr defaultRowHeight="15" x14ac:dyDescent="0.25"/>
  <cols>
    <col min="1" max="6" width="3" style="13" customWidth="1"/>
    <col min="7" max="7" width="28.5703125" style="13" customWidth="1"/>
    <col min="8" max="8" width="12.140625" style="14" bestFit="1" customWidth="1"/>
    <col min="9" max="9" width="2.28515625" style="14" customWidth="1"/>
    <col min="10" max="10" width="8.42578125" style="14" bestFit="1" customWidth="1"/>
    <col min="11" max="11" width="2.28515625" style="14" customWidth="1"/>
    <col min="12" max="12" width="12.140625" style="14" bestFit="1" customWidth="1"/>
    <col min="13" max="13" width="2.28515625" style="14" customWidth="1"/>
    <col min="14" max="14" width="6.5703125" style="14" bestFit="1" customWidth="1"/>
    <col min="15" max="15" width="2.28515625" style="14" customWidth="1"/>
    <col min="16" max="16" width="12.140625" style="14" bestFit="1" customWidth="1"/>
    <col min="17" max="17" width="2.28515625" style="14" customWidth="1"/>
    <col min="18" max="18" width="8.7109375" style="14" bestFit="1" customWidth="1"/>
    <col min="19" max="19" width="2.28515625" style="14" customWidth="1"/>
    <col min="20" max="20" width="12.140625" style="14" bestFit="1" customWidth="1"/>
    <col min="21" max="21" width="2.28515625" style="14" customWidth="1"/>
    <col min="22" max="22" width="8.7109375" style="14" bestFit="1" customWidth="1"/>
    <col min="23" max="23" width="2.28515625" style="14" customWidth="1"/>
    <col min="24" max="24" width="12.140625" style="14" bestFit="1" customWidth="1"/>
    <col min="25" max="25" width="2.28515625" style="14" customWidth="1"/>
    <col min="26" max="26" width="7.85546875" style="14" bestFit="1" customWidth="1"/>
    <col min="27" max="27" width="2.28515625" style="14" customWidth="1"/>
    <col min="28" max="28" width="12.140625" style="14" bestFit="1" customWidth="1"/>
    <col min="29" max="29" width="2.28515625" style="14" customWidth="1"/>
    <col min="30" max="30" width="7.5703125" style="14" bestFit="1" customWidth="1"/>
    <col min="31" max="31" width="2.28515625" style="14" customWidth="1"/>
    <col min="32" max="32" width="12.140625" style="14" bestFit="1" customWidth="1"/>
    <col min="33" max="33" width="2.28515625" style="14" customWidth="1"/>
    <col min="34" max="34" width="8.42578125" style="14" bestFit="1" customWidth="1"/>
    <col min="35" max="35" width="2.28515625" style="14" customWidth="1"/>
    <col min="36" max="36" width="12.140625" style="14" bestFit="1" customWidth="1"/>
    <col min="37" max="37" width="2.28515625" style="14" customWidth="1"/>
    <col min="38" max="38" width="6.5703125" style="14" bestFit="1" customWidth="1"/>
    <col min="39" max="39" width="2.28515625" style="14" customWidth="1"/>
    <col min="40" max="40" width="12.140625" style="14" bestFit="1" customWidth="1"/>
    <col min="41" max="41" width="2.28515625" style="14" customWidth="1"/>
    <col min="42" max="42" width="8.42578125" style="14" bestFit="1" customWidth="1"/>
    <col min="43" max="43" width="2.28515625" style="14" customWidth="1"/>
    <col min="44" max="44" width="12.140625" style="14" bestFit="1" customWidth="1"/>
    <col min="45" max="45" width="2.28515625" style="14" customWidth="1"/>
    <col min="46" max="46" width="7.5703125" style="14" bestFit="1" customWidth="1"/>
    <col min="47" max="47" width="2.28515625" style="14" customWidth="1"/>
    <col min="48" max="48" width="12.140625" style="14" bestFit="1" customWidth="1"/>
    <col min="49" max="49" width="2.28515625" style="14" customWidth="1"/>
    <col min="50" max="50" width="8.42578125" style="14" bestFit="1" customWidth="1"/>
    <col min="51" max="51" width="2.28515625" style="14" customWidth="1"/>
    <col min="52" max="52" width="12.140625" style="14" bestFit="1" customWidth="1"/>
    <col min="53" max="53" width="2.28515625" style="14" customWidth="1"/>
    <col min="54" max="54" width="7.85546875" style="14" bestFit="1" customWidth="1"/>
    <col min="55" max="55" width="2.28515625" style="14" customWidth="1"/>
    <col min="56" max="56" width="12.140625" style="14" bestFit="1" customWidth="1"/>
    <col min="57" max="57" width="2.28515625" style="14" customWidth="1"/>
    <col min="58" max="58" width="8.7109375" style="14" bestFit="1" customWidth="1"/>
    <col min="59" max="59" width="2.28515625" style="14" customWidth="1"/>
    <col min="60" max="60" width="12.140625" style="14" bestFit="1" customWidth="1"/>
    <col min="61" max="61" width="2.28515625" style="14" customWidth="1"/>
    <col min="62" max="62" width="6.5703125" style="14" bestFit="1" customWidth="1"/>
    <col min="63" max="63" width="2.28515625" style="14" customWidth="1"/>
    <col min="64" max="64" width="12.140625" style="14" bestFit="1" customWidth="1"/>
    <col min="65" max="65" width="2.28515625" style="14" customWidth="1"/>
    <col min="66" max="66" width="8.7109375" style="14" bestFit="1" customWidth="1"/>
    <col min="67" max="67" width="2.28515625" style="14" customWidth="1"/>
    <col min="68" max="68" width="12.140625" style="14" bestFit="1" customWidth="1"/>
    <col min="69" max="69" width="2.28515625" style="14" customWidth="1"/>
    <col min="70" max="70" width="8.42578125" style="14" bestFit="1" customWidth="1"/>
    <col min="71" max="71" width="2.28515625" style="14" customWidth="1"/>
    <col min="72" max="72" width="12.140625" style="14" bestFit="1" customWidth="1"/>
    <col min="73" max="73" width="2.28515625" style="14" customWidth="1"/>
    <col min="74" max="74" width="8.42578125" style="14" bestFit="1" customWidth="1"/>
    <col min="75" max="75" width="2.28515625" style="14" customWidth="1"/>
    <col min="76" max="76" width="12.140625" style="14" bestFit="1" customWidth="1"/>
    <col min="77" max="77" width="2.28515625" style="14" customWidth="1"/>
    <col min="78" max="78" width="8.42578125" style="14" bestFit="1" customWidth="1"/>
    <col min="79" max="79" width="2.28515625" style="14" customWidth="1"/>
    <col min="80" max="80" width="12.140625" style="14" bestFit="1" customWidth="1"/>
    <col min="81" max="81" width="2.28515625" style="14" customWidth="1"/>
    <col min="82" max="82" width="9.28515625" style="14" bestFit="1" customWidth="1"/>
    <col min="83" max="83" width="2.28515625" style="14" customWidth="1"/>
    <col min="84" max="84" width="12.140625" style="14" bestFit="1" customWidth="1"/>
    <col min="85" max="85" width="2.28515625" style="14" customWidth="1"/>
    <col min="86" max="86" width="6.5703125" style="14" bestFit="1" customWidth="1"/>
    <col min="87" max="87" width="2.28515625" style="14" customWidth="1"/>
    <col min="88" max="88" width="12.140625" style="14" bestFit="1" customWidth="1"/>
    <col min="89" max="89" width="2.28515625" style="14" customWidth="1"/>
    <col min="90" max="90" width="9.28515625" style="14" bestFit="1" customWidth="1"/>
    <col min="91" max="91" width="2.28515625" style="14" customWidth="1"/>
    <col min="92" max="92" width="12.140625" style="14" hidden="1" customWidth="1"/>
    <col min="93" max="93" width="2.28515625" style="14" hidden="1" customWidth="1"/>
    <col min="94" max="94" width="6.5703125" style="14" hidden="1" customWidth="1"/>
    <col min="95" max="95" width="2.28515625" style="14" hidden="1" customWidth="1"/>
    <col min="96" max="96" width="12.140625" style="14" hidden="1" customWidth="1"/>
    <col min="97" max="97" width="2.28515625" style="14" hidden="1" customWidth="1"/>
    <col min="98" max="98" width="6.5703125" style="14" hidden="1" customWidth="1"/>
    <col min="99" max="99" width="2.28515625" style="14" hidden="1" customWidth="1"/>
    <col min="100" max="100" width="12.140625" style="14" hidden="1" customWidth="1"/>
    <col min="101" max="101" width="2.28515625" style="14" hidden="1" customWidth="1"/>
    <col min="102" max="102" width="6.5703125" style="14" hidden="1" customWidth="1"/>
    <col min="103" max="103" width="2.28515625" style="14" hidden="1" customWidth="1"/>
    <col min="104" max="104" width="12.140625" style="14" hidden="1" customWidth="1"/>
    <col min="105" max="105" width="2.28515625" style="14" hidden="1" customWidth="1"/>
    <col min="106" max="106" width="6.5703125" style="14" hidden="1" customWidth="1"/>
    <col min="107" max="107" width="2.28515625" style="14" customWidth="1"/>
    <col min="108" max="108" width="12.140625" style="14" hidden="1" customWidth="1"/>
    <col min="109" max="109" width="2.28515625" style="14" hidden="1" customWidth="1"/>
    <col min="110" max="110" width="6.5703125" style="14" hidden="1" customWidth="1"/>
    <col min="111" max="111" width="2.28515625" style="14" customWidth="1"/>
    <col min="112" max="112" width="12.140625" style="14" bestFit="1" customWidth="1"/>
    <col min="113" max="113" width="2.28515625" style="14" customWidth="1"/>
    <col min="114" max="114" width="8.7109375" style="14" bestFit="1" customWidth="1"/>
  </cols>
  <sheetData>
    <row r="1" spans="1:114" x14ac:dyDescent="0.25">
      <c r="A1" s="2"/>
      <c r="B1" s="2"/>
      <c r="C1" s="2"/>
      <c r="D1" s="2"/>
      <c r="E1" s="2"/>
      <c r="F1" s="2"/>
      <c r="G1" s="2"/>
      <c r="H1" s="17" t="s">
        <v>163</v>
      </c>
      <c r="I1" s="18"/>
      <c r="J1" s="18"/>
      <c r="K1" s="1"/>
      <c r="L1" s="17" t="s">
        <v>307</v>
      </c>
      <c r="M1" s="18"/>
      <c r="N1" s="18"/>
      <c r="O1" s="1"/>
      <c r="P1" s="17" t="s">
        <v>164</v>
      </c>
      <c r="Q1" s="18"/>
      <c r="R1" s="18"/>
      <c r="S1" s="1"/>
      <c r="T1" s="18"/>
      <c r="U1" s="18"/>
      <c r="V1" s="18"/>
      <c r="W1" s="1"/>
      <c r="X1" s="18"/>
      <c r="Y1" s="18"/>
      <c r="Z1" s="18"/>
      <c r="AA1" s="1"/>
      <c r="AB1" s="17" t="s">
        <v>165</v>
      </c>
      <c r="AC1" s="18"/>
      <c r="AD1" s="18"/>
      <c r="AE1" s="1"/>
      <c r="AF1" s="17" t="s">
        <v>166</v>
      </c>
      <c r="AG1" s="18"/>
      <c r="AH1" s="18"/>
      <c r="AI1" s="1"/>
      <c r="AJ1" s="17" t="s">
        <v>167</v>
      </c>
      <c r="AK1" s="18"/>
      <c r="AL1" s="18"/>
      <c r="AM1" s="1"/>
      <c r="AN1" s="17" t="s">
        <v>168</v>
      </c>
      <c r="AO1" s="18"/>
      <c r="AP1" s="18"/>
      <c r="AQ1" s="1"/>
      <c r="AR1" s="17" t="s">
        <v>169</v>
      </c>
      <c r="AS1" s="18"/>
      <c r="AT1" s="18"/>
      <c r="AU1" s="1"/>
      <c r="AV1" s="17" t="s">
        <v>170</v>
      </c>
      <c r="AW1" s="18"/>
      <c r="AX1" s="18"/>
      <c r="AY1" s="1"/>
      <c r="AZ1" s="17" t="s">
        <v>171</v>
      </c>
      <c r="BA1" s="18"/>
      <c r="BB1" s="18"/>
      <c r="BC1" s="1"/>
      <c r="BD1" s="17" t="s">
        <v>172</v>
      </c>
      <c r="BE1" s="18"/>
      <c r="BF1" s="18"/>
      <c r="BG1" s="1"/>
      <c r="BH1" s="17" t="s">
        <v>173</v>
      </c>
      <c r="BI1" s="18"/>
      <c r="BJ1" s="18"/>
      <c r="BK1" s="1"/>
      <c r="BL1" s="17" t="s">
        <v>174</v>
      </c>
      <c r="BM1" s="18"/>
      <c r="BN1" s="18"/>
      <c r="BO1" s="1"/>
      <c r="BP1" s="17" t="s">
        <v>175</v>
      </c>
      <c r="BQ1" s="18"/>
      <c r="BR1" s="18"/>
      <c r="BS1" s="1"/>
      <c r="BT1" s="17" t="s">
        <v>176</v>
      </c>
      <c r="BU1" s="18"/>
      <c r="BV1" s="18"/>
      <c r="BW1" s="1"/>
      <c r="BX1" s="17" t="s">
        <v>177</v>
      </c>
      <c r="BY1" s="18"/>
      <c r="BZ1" s="18"/>
      <c r="CA1" s="1"/>
      <c r="CB1" s="17" t="s">
        <v>178</v>
      </c>
      <c r="CC1" s="18"/>
      <c r="CD1" s="18"/>
      <c r="CE1" s="1"/>
      <c r="CF1" s="17" t="s">
        <v>308</v>
      </c>
      <c r="CG1" s="18"/>
      <c r="CH1" s="18"/>
      <c r="CI1" s="1"/>
      <c r="CJ1" s="18"/>
      <c r="CK1" s="18"/>
      <c r="CL1" s="18"/>
      <c r="CM1" s="1"/>
      <c r="CN1" s="17" t="s">
        <v>179</v>
      </c>
      <c r="CO1" s="18"/>
      <c r="CP1" s="18"/>
      <c r="CQ1" s="1"/>
      <c r="CR1" s="17" t="s">
        <v>180</v>
      </c>
      <c r="CS1" s="18"/>
      <c r="CT1" s="18"/>
      <c r="CU1" s="1"/>
      <c r="CV1" s="17" t="s">
        <v>181</v>
      </c>
      <c r="CW1" s="18"/>
      <c r="CX1" s="18"/>
      <c r="CY1" s="1"/>
      <c r="CZ1" s="18"/>
      <c r="DA1" s="18"/>
      <c r="DB1" s="18"/>
      <c r="DC1" s="1"/>
      <c r="DD1" s="18"/>
      <c r="DE1" s="18"/>
      <c r="DF1" s="18"/>
      <c r="DG1" s="1"/>
      <c r="DH1" s="18"/>
      <c r="DI1" s="18"/>
      <c r="DJ1" s="18"/>
    </row>
    <row r="2" spans="1:114" ht="15.75" thickBot="1" x14ac:dyDescent="0.3">
      <c r="A2" s="2"/>
      <c r="B2" s="2"/>
      <c r="C2" s="2"/>
      <c r="D2" s="2"/>
      <c r="E2" s="2"/>
      <c r="F2" s="2"/>
      <c r="G2" s="2"/>
      <c r="H2" s="17" t="s">
        <v>182</v>
      </c>
      <c r="I2" s="19"/>
      <c r="J2" s="18"/>
      <c r="K2" s="1"/>
      <c r="L2" s="17" t="s">
        <v>182</v>
      </c>
      <c r="M2" s="19"/>
      <c r="N2" s="18"/>
      <c r="O2" s="1"/>
      <c r="P2" s="17" t="s">
        <v>182</v>
      </c>
      <c r="Q2" s="19"/>
      <c r="R2" s="18"/>
      <c r="S2" s="1"/>
      <c r="T2" s="17" t="s">
        <v>183</v>
      </c>
      <c r="U2" s="19"/>
      <c r="V2" s="18"/>
      <c r="W2" s="1"/>
      <c r="X2" s="17" t="s">
        <v>184</v>
      </c>
      <c r="Y2" s="19"/>
      <c r="Z2" s="18"/>
      <c r="AA2" s="1"/>
      <c r="AB2" s="17" t="s">
        <v>185</v>
      </c>
      <c r="AC2" s="19"/>
      <c r="AD2" s="18"/>
      <c r="AE2" s="1"/>
      <c r="AF2" s="17" t="s">
        <v>185</v>
      </c>
      <c r="AG2" s="19"/>
      <c r="AH2" s="18"/>
      <c r="AI2" s="1"/>
      <c r="AJ2" s="17" t="s">
        <v>185</v>
      </c>
      <c r="AK2" s="19"/>
      <c r="AL2" s="18"/>
      <c r="AM2" s="1"/>
      <c r="AN2" s="17" t="s">
        <v>186</v>
      </c>
      <c r="AO2" s="19"/>
      <c r="AP2" s="18"/>
      <c r="AQ2" s="1"/>
      <c r="AR2" s="17" t="s">
        <v>186</v>
      </c>
      <c r="AS2" s="19"/>
      <c r="AT2" s="18"/>
      <c r="AU2" s="1"/>
      <c r="AV2" s="17" t="s">
        <v>186</v>
      </c>
      <c r="AW2" s="19"/>
      <c r="AX2" s="18"/>
      <c r="AY2" s="1"/>
      <c r="AZ2" s="17" t="s">
        <v>187</v>
      </c>
      <c r="BA2" s="19"/>
      <c r="BB2" s="18"/>
      <c r="BC2" s="1"/>
      <c r="BD2" s="17" t="s">
        <v>187</v>
      </c>
      <c r="BE2" s="19"/>
      <c r="BF2" s="18"/>
      <c r="BG2" s="1"/>
      <c r="BH2" s="17" t="s">
        <v>187</v>
      </c>
      <c r="BI2" s="19"/>
      <c r="BJ2" s="18"/>
      <c r="BK2" s="1"/>
      <c r="BL2" s="17" t="s">
        <v>186</v>
      </c>
      <c r="BM2" s="19"/>
      <c r="BN2" s="18"/>
      <c r="BO2" s="1"/>
      <c r="BP2" s="17" t="s">
        <v>188</v>
      </c>
      <c r="BQ2" s="19"/>
      <c r="BR2" s="18"/>
      <c r="BS2" s="1"/>
      <c r="BT2" s="17" t="s">
        <v>188</v>
      </c>
      <c r="BU2" s="19"/>
      <c r="BV2" s="18"/>
      <c r="BW2" s="1"/>
      <c r="BX2" s="17" t="s">
        <v>188</v>
      </c>
      <c r="BY2" s="19"/>
      <c r="BZ2" s="18"/>
      <c r="CA2" s="1"/>
      <c r="CB2" s="17" t="s">
        <v>186</v>
      </c>
      <c r="CC2" s="19"/>
      <c r="CD2" s="18"/>
      <c r="CE2" s="1"/>
      <c r="CF2" s="17" t="s">
        <v>186</v>
      </c>
      <c r="CG2" s="19"/>
      <c r="CH2" s="18"/>
      <c r="CI2" s="1"/>
      <c r="CJ2" s="17" t="s">
        <v>189</v>
      </c>
      <c r="CK2" s="19"/>
      <c r="CL2" s="18"/>
      <c r="CM2" s="1"/>
      <c r="CN2" s="17" t="s">
        <v>190</v>
      </c>
      <c r="CO2" s="19"/>
      <c r="CP2" s="18"/>
      <c r="CQ2" s="1"/>
      <c r="CR2" s="17" t="s">
        <v>190</v>
      </c>
      <c r="CS2" s="19"/>
      <c r="CT2" s="18"/>
      <c r="CU2" s="1"/>
      <c r="CV2" s="17" t="s">
        <v>190</v>
      </c>
      <c r="CW2" s="19"/>
      <c r="CX2" s="18"/>
      <c r="CY2" s="1"/>
      <c r="CZ2" s="17" t="s">
        <v>191</v>
      </c>
      <c r="DA2" s="19"/>
      <c r="DB2" s="18"/>
      <c r="DC2" s="1"/>
      <c r="DD2" s="17" t="s">
        <v>192</v>
      </c>
      <c r="DE2" s="19"/>
      <c r="DF2" s="18"/>
      <c r="DG2" s="1"/>
      <c r="DH2" s="17" t="s">
        <v>107</v>
      </c>
      <c r="DI2" s="19"/>
      <c r="DJ2" s="18"/>
    </row>
    <row r="3" spans="1:114" s="12" customFormat="1" ht="16.5" thickTop="1" thickBot="1" x14ac:dyDescent="0.3">
      <c r="A3" s="10"/>
      <c r="B3" s="10"/>
      <c r="C3" s="10"/>
      <c r="D3" s="10"/>
      <c r="E3" s="10"/>
      <c r="F3" s="10"/>
      <c r="G3" s="10"/>
      <c r="H3" s="20" t="s">
        <v>306</v>
      </c>
      <c r="I3" s="15"/>
      <c r="J3" s="20" t="s">
        <v>193</v>
      </c>
      <c r="K3" s="15"/>
      <c r="L3" s="20" t="s">
        <v>306</v>
      </c>
      <c r="M3" s="15"/>
      <c r="N3" s="20" t="s">
        <v>193</v>
      </c>
      <c r="O3" s="15"/>
      <c r="P3" s="20" t="s">
        <v>306</v>
      </c>
      <c r="Q3" s="15"/>
      <c r="R3" s="20" t="s">
        <v>193</v>
      </c>
      <c r="S3" s="15"/>
      <c r="T3" s="20" t="s">
        <v>306</v>
      </c>
      <c r="U3" s="15"/>
      <c r="V3" s="20" t="s">
        <v>193</v>
      </c>
      <c r="W3" s="15"/>
      <c r="X3" s="20" t="s">
        <v>306</v>
      </c>
      <c r="Y3" s="15"/>
      <c r="Z3" s="20" t="s">
        <v>193</v>
      </c>
      <c r="AA3" s="15"/>
      <c r="AB3" s="20" t="s">
        <v>306</v>
      </c>
      <c r="AC3" s="15"/>
      <c r="AD3" s="20" t="s">
        <v>193</v>
      </c>
      <c r="AE3" s="15"/>
      <c r="AF3" s="20" t="s">
        <v>306</v>
      </c>
      <c r="AG3" s="15"/>
      <c r="AH3" s="20" t="s">
        <v>193</v>
      </c>
      <c r="AI3" s="15"/>
      <c r="AJ3" s="20" t="s">
        <v>306</v>
      </c>
      <c r="AK3" s="15"/>
      <c r="AL3" s="20" t="s">
        <v>193</v>
      </c>
      <c r="AM3" s="15"/>
      <c r="AN3" s="20" t="s">
        <v>306</v>
      </c>
      <c r="AO3" s="15"/>
      <c r="AP3" s="20" t="s">
        <v>193</v>
      </c>
      <c r="AQ3" s="15"/>
      <c r="AR3" s="20" t="s">
        <v>306</v>
      </c>
      <c r="AS3" s="15"/>
      <c r="AT3" s="20" t="s">
        <v>193</v>
      </c>
      <c r="AU3" s="15"/>
      <c r="AV3" s="20" t="s">
        <v>306</v>
      </c>
      <c r="AW3" s="15"/>
      <c r="AX3" s="20" t="s">
        <v>193</v>
      </c>
      <c r="AY3" s="15"/>
      <c r="AZ3" s="20" t="s">
        <v>306</v>
      </c>
      <c r="BA3" s="15"/>
      <c r="BB3" s="20" t="s">
        <v>193</v>
      </c>
      <c r="BC3" s="15"/>
      <c r="BD3" s="20" t="s">
        <v>306</v>
      </c>
      <c r="BE3" s="15"/>
      <c r="BF3" s="20" t="s">
        <v>193</v>
      </c>
      <c r="BG3" s="15"/>
      <c r="BH3" s="20" t="s">
        <v>306</v>
      </c>
      <c r="BI3" s="15"/>
      <c r="BJ3" s="20" t="s">
        <v>193</v>
      </c>
      <c r="BK3" s="15"/>
      <c r="BL3" s="20" t="s">
        <v>306</v>
      </c>
      <c r="BM3" s="15"/>
      <c r="BN3" s="20" t="s">
        <v>193</v>
      </c>
      <c r="BO3" s="15"/>
      <c r="BP3" s="20" t="s">
        <v>306</v>
      </c>
      <c r="BQ3" s="15"/>
      <c r="BR3" s="20" t="s">
        <v>193</v>
      </c>
      <c r="BS3" s="15"/>
      <c r="BT3" s="20" t="s">
        <v>306</v>
      </c>
      <c r="BU3" s="15"/>
      <c r="BV3" s="20" t="s">
        <v>193</v>
      </c>
      <c r="BW3" s="15"/>
      <c r="BX3" s="20" t="s">
        <v>306</v>
      </c>
      <c r="BY3" s="15"/>
      <c r="BZ3" s="20" t="s">
        <v>193</v>
      </c>
      <c r="CA3" s="15"/>
      <c r="CB3" s="20" t="s">
        <v>306</v>
      </c>
      <c r="CC3" s="15"/>
      <c r="CD3" s="20" t="s">
        <v>193</v>
      </c>
      <c r="CE3" s="15"/>
      <c r="CF3" s="20" t="s">
        <v>306</v>
      </c>
      <c r="CG3" s="15"/>
      <c r="CH3" s="20" t="s">
        <v>193</v>
      </c>
      <c r="CI3" s="15"/>
      <c r="CJ3" s="20" t="s">
        <v>306</v>
      </c>
      <c r="CK3" s="15"/>
      <c r="CL3" s="20" t="s">
        <v>193</v>
      </c>
      <c r="CM3" s="15"/>
      <c r="CN3" s="20" t="s">
        <v>306</v>
      </c>
      <c r="CO3" s="15"/>
      <c r="CP3" s="20" t="s">
        <v>193</v>
      </c>
      <c r="CQ3" s="15"/>
      <c r="CR3" s="20" t="s">
        <v>306</v>
      </c>
      <c r="CS3" s="15"/>
      <c r="CT3" s="20" t="s">
        <v>193</v>
      </c>
      <c r="CU3" s="15"/>
      <c r="CV3" s="20" t="s">
        <v>306</v>
      </c>
      <c r="CW3" s="15"/>
      <c r="CX3" s="20" t="s">
        <v>193</v>
      </c>
      <c r="CY3" s="15"/>
      <c r="CZ3" s="20" t="s">
        <v>306</v>
      </c>
      <c r="DA3" s="15"/>
      <c r="DB3" s="20" t="s">
        <v>193</v>
      </c>
      <c r="DC3" s="15"/>
      <c r="DD3" s="20" t="s">
        <v>306</v>
      </c>
      <c r="DE3" s="15"/>
      <c r="DF3" s="20" t="s">
        <v>193</v>
      </c>
      <c r="DG3" s="15"/>
      <c r="DH3" s="20" t="s">
        <v>306</v>
      </c>
      <c r="DI3" s="15"/>
      <c r="DJ3" s="20" t="s">
        <v>193</v>
      </c>
    </row>
    <row r="4" spans="1:114" ht="15.75" thickTop="1" x14ac:dyDescent="0.25">
      <c r="A4" s="2"/>
      <c r="B4" s="2" t="s">
        <v>108</v>
      </c>
      <c r="C4" s="2"/>
      <c r="D4" s="2"/>
      <c r="E4" s="2"/>
      <c r="F4" s="2"/>
      <c r="G4" s="2"/>
      <c r="H4" s="3"/>
      <c r="I4" s="16"/>
      <c r="J4" s="3"/>
      <c r="K4" s="16"/>
      <c r="L4" s="3"/>
      <c r="M4" s="16"/>
      <c r="N4" s="16"/>
      <c r="O4" s="16"/>
      <c r="P4" s="3"/>
      <c r="Q4" s="16"/>
      <c r="R4" s="3"/>
      <c r="S4" s="16"/>
      <c r="T4" s="3"/>
      <c r="U4" s="16"/>
      <c r="V4" s="3"/>
      <c r="W4" s="16"/>
      <c r="X4" s="3"/>
      <c r="Y4" s="16"/>
      <c r="Z4" s="3"/>
      <c r="AA4" s="16"/>
      <c r="AB4" s="3"/>
      <c r="AC4" s="16"/>
      <c r="AD4" s="3"/>
      <c r="AE4" s="16"/>
      <c r="AF4" s="3"/>
      <c r="AG4" s="16"/>
      <c r="AH4" s="3"/>
      <c r="AI4" s="16"/>
      <c r="AJ4" s="3"/>
      <c r="AK4" s="16"/>
      <c r="AL4" s="16"/>
      <c r="AM4" s="16"/>
      <c r="AN4" s="3"/>
      <c r="AO4" s="16"/>
      <c r="AP4" s="3"/>
      <c r="AQ4" s="16"/>
      <c r="AR4" s="3"/>
      <c r="AS4" s="16"/>
      <c r="AT4" s="3"/>
      <c r="AU4" s="16"/>
      <c r="AV4" s="3"/>
      <c r="AW4" s="16"/>
      <c r="AX4" s="3"/>
      <c r="AY4" s="16"/>
      <c r="AZ4" s="3"/>
      <c r="BA4" s="16"/>
      <c r="BB4" s="3"/>
      <c r="BC4" s="16"/>
      <c r="BD4" s="3"/>
      <c r="BE4" s="16"/>
      <c r="BF4" s="3"/>
      <c r="BG4" s="16"/>
      <c r="BH4" s="3"/>
      <c r="BI4" s="16"/>
      <c r="BJ4" s="16"/>
      <c r="BK4" s="16"/>
      <c r="BL4" s="3"/>
      <c r="BM4" s="16"/>
      <c r="BN4" s="3"/>
      <c r="BO4" s="16"/>
      <c r="BP4" s="3"/>
      <c r="BQ4" s="16"/>
      <c r="BR4" s="3"/>
      <c r="BS4" s="16"/>
      <c r="BT4" s="3"/>
      <c r="BU4" s="16"/>
      <c r="BV4" s="3"/>
      <c r="BW4" s="16"/>
      <c r="BX4" s="3"/>
      <c r="BY4" s="16"/>
      <c r="BZ4" s="3"/>
      <c r="CA4" s="16"/>
      <c r="CB4" s="3"/>
      <c r="CC4" s="16"/>
      <c r="CD4" s="3"/>
      <c r="CE4" s="16"/>
      <c r="CF4" s="3"/>
      <c r="CG4" s="16"/>
      <c r="CH4" s="16"/>
      <c r="CI4" s="16"/>
      <c r="CJ4" s="3"/>
      <c r="CK4" s="16"/>
      <c r="CL4" s="3"/>
      <c r="CM4" s="16"/>
      <c r="CN4" s="3"/>
      <c r="CO4" s="16"/>
      <c r="CP4" s="16"/>
      <c r="CQ4" s="16"/>
      <c r="CR4" s="3"/>
      <c r="CS4" s="16"/>
      <c r="CT4" s="16"/>
      <c r="CU4" s="16"/>
      <c r="CV4" s="3"/>
      <c r="CW4" s="16"/>
      <c r="CX4" s="16"/>
      <c r="CY4" s="16"/>
      <c r="CZ4" s="3"/>
      <c r="DA4" s="16"/>
      <c r="DB4" s="16"/>
      <c r="DC4" s="16"/>
      <c r="DD4" s="3"/>
      <c r="DE4" s="16"/>
      <c r="DF4" s="3"/>
      <c r="DG4" s="16"/>
      <c r="DH4" s="3"/>
      <c r="DI4" s="16"/>
      <c r="DJ4" s="3"/>
    </row>
    <row r="5" spans="1:114" x14ac:dyDescent="0.25">
      <c r="A5" s="2"/>
      <c r="B5" s="2"/>
      <c r="C5" s="2"/>
      <c r="D5" s="2" t="s">
        <v>109</v>
      </c>
      <c r="E5" s="2"/>
      <c r="F5" s="2"/>
      <c r="G5" s="2"/>
      <c r="H5" s="3"/>
      <c r="I5" s="16"/>
      <c r="J5" s="3"/>
      <c r="K5" s="16"/>
      <c r="L5" s="3"/>
      <c r="M5" s="16"/>
      <c r="N5" s="16"/>
      <c r="O5" s="16"/>
      <c r="P5" s="3"/>
      <c r="Q5" s="16"/>
      <c r="R5" s="3"/>
      <c r="S5" s="16"/>
      <c r="T5" s="3"/>
      <c r="U5" s="16"/>
      <c r="V5" s="3"/>
      <c r="W5" s="16"/>
      <c r="X5" s="3"/>
      <c r="Y5" s="16"/>
      <c r="Z5" s="3"/>
      <c r="AA5" s="16"/>
      <c r="AB5" s="3"/>
      <c r="AC5" s="16"/>
      <c r="AD5" s="3"/>
      <c r="AE5" s="16"/>
      <c r="AF5" s="3"/>
      <c r="AG5" s="16"/>
      <c r="AH5" s="3"/>
      <c r="AI5" s="16"/>
      <c r="AJ5" s="3"/>
      <c r="AK5" s="16"/>
      <c r="AL5" s="16"/>
      <c r="AM5" s="16"/>
      <c r="AN5" s="3"/>
      <c r="AO5" s="16"/>
      <c r="AP5" s="3"/>
      <c r="AQ5" s="16"/>
      <c r="AR5" s="3"/>
      <c r="AS5" s="16"/>
      <c r="AT5" s="3"/>
      <c r="AU5" s="16"/>
      <c r="AV5" s="3"/>
      <c r="AW5" s="16"/>
      <c r="AX5" s="3"/>
      <c r="AY5" s="16"/>
      <c r="AZ5" s="3"/>
      <c r="BA5" s="16"/>
      <c r="BB5" s="3"/>
      <c r="BC5" s="16"/>
      <c r="BD5" s="3"/>
      <c r="BE5" s="16"/>
      <c r="BF5" s="3"/>
      <c r="BG5" s="16"/>
      <c r="BH5" s="3"/>
      <c r="BI5" s="16"/>
      <c r="BJ5" s="16"/>
      <c r="BK5" s="16"/>
      <c r="BL5" s="3"/>
      <c r="BM5" s="16"/>
      <c r="BN5" s="3"/>
      <c r="BO5" s="16"/>
      <c r="BP5" s="3"/>
      <c r="BQ5" s="16"/>
      <c r="BR5" s="3"/>
      <c r="BS5" s="16"/>
      <c r="BT5" s="3"/>
      <c r="BU5" s="16"/>
      <c r="BV5" s="3"/>
      <c r="BW5" s="16"/>
      <c r="BX5" s="3"/>
      <c r="BY5" s="16"/>
      <c r="BZ5" s="3"/>
      <c r="CA5" s="16"/>
      <c r="CB5" s="3"/>
      <c r="CC5" s="16"/>
      <c r="CD5" s="3"/>
      <c r="CE5" s="16"/>
      <c r="CF5" s="3"/>
      <c r="CG5" s="16"/>
      <c r="CH5" s="16"/>
      <c r="CI5" s="16"/>
      <c r="CJ5" s="3"/>
      <c r="CK5" s="16"/>
      <c r="CL5" s="3"/>
      <c r="CM5" s="16"/>
      <c r="CN5" s="3"/>
      <c r="CO5" s="16"/>
      <c r="CP5" s="16"/>
      <c r="CQ5" s="16"/>
      <c r="CR5" s="3"/>
      <c r="CS5" s="16"/>
      <c r="CT5" s="16"/>
      <c r="CU5" s="16"/>
      <c r="CV5" s="3"/>
      <c r="CW5" s="16"/>
      <c r="CX5" s="16"/>
      <c r="CY5" s="16"/>
      <c r="CZ5" s="3"/>
      <c r="DA5" s="16"/>
      <c r="DB5" s="16"/>
      <c r="DC5" s="16"/>
      <c r="DD5" s="3"/>
      <c r="DE5" s="16"/>
      <c r="DF5" s="3"/>
      <c r="DG5" s="16"/>
      <c r="DH5" s="3"/>
      <c r="DI5" s="16"/>
      <c r="DJ5" s="3"/>
    </row>
    <row r="6" spans="1:114" x14ac:dyDescent="0.25">
      <c r="A6" s="2"/>
      <c r="B6" s="2"/>
      <c r="C6" s="2"/>
      <c r="D6" s="2"/>
      <c r="E6" s="2" t="s">
        <v>110</v>
      </c>
      <c r="F6" s="2"/>
      <c r="G6" s="2"/>
      <c r="H6" s="3"/>
      <c r="I6" s="16"/>
      <c r="J6" s="3"/>
      <c r="K6" s="16"/>
      <c r="L6" s="3"/>
      <c r="M6" s="16"/>
      <c r="N6" s="16"/>
      <c r="O6" s="16"/>
      <c r="P6" s="3"/>
      <c r="Q6" s="16"/>
      <c r="R6" s="3"/>
      <c r="S6" s="16"/>
      <c r="T6" s="3"/>
      <c r="U6" s="16"/>
      <c r="V6" s="3"/>
      <c r="W6" s="16"/>
      <c r="X6" s="3"/>
      <c r="Y6" s="16"/>
      <c r="Z6" s="3"/>
      <c r="AA6" s="16"/>
      <c r="AB6" s="3"/>
      <c r="AC6" s="16"/>
      <c r="AD6" s="3"/>
      <c r="AE6" s="16"/>
      <c r="AF6" s="3"/>
      <c r="AG6" s="16"/>
      <c r="AH6" s="3"/>
      <c r="AI6" s="16"/>
      <c r="AJ6" s="3"/>
      <c r="AK6" s="16"/>
      <c r="AL6" s="16"/>
      <c r="AM6" s="16"/>
      <c r="AN6" s="3"/>
      <c r="AO6" s="16"/>
      <c r="AP6" s="3"/>
      <c r="AQ6" s="16"/>
      <c r="AR6" s="3"/>
      <c r="AS6" s="16"/>
      <c r="AT6" s="3"/>
      <c r="AU6" s="16"/>
      <c r="AV6" s="3"/>
      <c r="AW6" s="16"/>
      <c r="AX6" s="3"/>
      <c r="AY6" s="16"/>
      <c r="AZ6" s="3"/>
      <c r="BA6" s="16"/>
      <c r="BB6" s="3"/>
      <c r="BC6" s="16"/>
      <c r="BD6" s="3"/>
      <c r="BE6" s="16"/>
      <c r="BF6" s="3"/>
      <c r="BG6" s="16"/>
      <c r="BH6" s="3"/>
      <c r="BI6" s="16"/>
      <c r="BJ6" s="16"/>
      <c r="BK6" s="16"/>
      <c r="BL6" s="3"/>
      <c r="BM6" s="16"/>
      <c r="BN6" s="3"/>
      <c r="BO6" s="16"/>
      <c r="BP6" s="3"/>
      <c r="BQ6" s="16"/>
      <c r="BR6" s="3"/>
      <c r="BS6" s="16"/>
      <c r="BT6" s="3"/>
      <c r="BU6" s="16"/>
      <c r="BV6" s="3"/>
      <c r="BW6" s="16"/>
      <c r="BX6" s="3"/>
      <c r="BY6" s="16"/>
      <c r="BZ6" s="3"/>
      <c r="CA6" s="16"/>
      <c r="CB6" s="3"/>
      <c r="CC6" s="16"/>
      <c r="CD6" s="3"/>
      <c r="CE6" s="16"/>
      <c r="CF6" s="3"/>
      <c r="CG6" s="16"/>
      <c r="CH6" s="16"/>
      <c r="CI6" s="16"/>
      <c r="CJ6" s="3"/>
      <c r="CK6" s="16"/>
      <c r="CL6" s="3"/>
      <c r="CM6" s="16"/>
      <c r="CN6" s="3"/>
      <c r="CO6" s="16"/>
      <c r="CP6" s="16"/>
      <c r="CQ6" s="16"/>
      <c r="CR6" s="3"/>
      <c r="CS6" s="16"/>
      <c r="CT6" s="16"/>
      <c r="CU6" s="16"/>
      <c r="CV6" s="3"/>
      <c r="CW6" s="16"/>
      <c r="CX6" s="16"/>
      <c r="CY6" s="16"/>
      <c r="CZ6" s="3"/>
      <c r="DA6" s="16"/>
      <c r="DB6" s="16"/>
      <c r="DC6" s="16"/>
      <c r="DD6" s="3"/>
      <c r="DE6" s="16"/>
      <c r="DF6" s="3"/>
      <c r="DG6" s="16"/>
      <c r="DH6" s="3"/>
      <c r="DI6" s="16"/>
      <c r="DJ6" s="3"/>
    </row>
    <row r="7" spans="1:114" x14ac:dyDescent="0.25">
      <c r="A7" s="2"/>
      <c r="B7" s="2"/>
      <c r="C7" s="2"/>
      <c r="D7" s="2"/>
      <c r="E7" s="2"/>
      <c r="F7" s="2" t="s">
        <v>111</v>
      </c>
      <c r="G7" s="2"/>
      <c r="H7" s="3">
        <v>0</v>
      </c>
      <c r="I7" s="16"/>
      <c r="J7" s="3"/>
      <c r="K7" s="16"/>
      <c r="L7" s="3">
        <v>0</v>
      </c>
      <c r="M7" s="16"/>
      <c r="N7" s="16"/>
      <c r="O7" s="16"/>
      <c r="P7" s="3">
        <v>159512.5</v>
      </c>
      <c r="Q7" s="16"/>
      <c r="R7" s="3">
        <v>195062</v>
      </c>
      <c r="S7" s="16"/>
      <c r="T7" s="3">
        <f>ROUND(H7+L7+P7,5)</f>
        <v>159512.5</v>
      </c>
      <c r="U7" s="16"/>
      <c r="V7" s="3">
        <f>ROUND(J7+N7+R7,5)</f>
        <v>195062</v>
      </c>
      <c r="W7" s="16"/>
      <c r="X7" s="3">
        <v>0</v>
      </c>
      <c r="Y7" s="16"/>
      <c r="Z7" s="3"/>
      <c r="AA7" s="16"/>
      <c r="AB7" s="3">
        <v>0</v>
      </c>
      <c r="AC7" s="16"/>
      <c r="AD7" s="3"/>
      <c r="AE7" s="16"/>
      <c r="AF7" s="3">
        <v>0</v>
      </c>
      <c r="AG7" s="16"/>
      <c r="AH7" s="3"/>
      <c r="AI7" s="16"/>
      <c r="AJ7" s="3">
        <v>0</v>
      </c>
      <c r="AK7" s="16"/>
      <c r="AL7" s="16"/>
      <c r="AM7" s="16"/>
      <c r="AN7" s="3">
        <f>ROUND(AB7+AF7+AJ7,5)</f>
        <v>0</v>
      </c>
      <c r="AO7" s="16"/>
      <c r="AP7" s="3"/>
      <c r="AQ7" s="16"/>
      <c r="AR7" s="3">
        <v>0</v>
      </c>
      <c r="AS7" s="16"/>
      <c r="AT7" s="3"/>
      <c r="AU7" s="16"/>
      <c r="AV7" s="3">
        <v>0</v>
      </c>
      <c r="AW7" s="16"/>
      <c r="AX7" s="3"/>
      <c r="AY7" s="16"/>
      <c r="AZ7" s="3">
        <v>0</v>
      </c>
      <c r="BA7" s="16"/>
      <c r="BB7" s="3"/>
      <c r="BC7" s="16"/>
      <c r="BD7" s="3">
        <v>0</v>
      </c>
      <c r="BE7" s="16"/>
      <c r="BF7" s="3"/>
      <c r="BG7" s="16"/>
      <c r="BH7" s="3">
        <v>0</v>
      </c>
      <c r="BI7" s="16"/>
      <c r="BJ7" s="16"/>
      <c r="BK7" s="16"/>
      <c r="BL7" s="3">
        <f>ROUND(AZ7+BD7+BH7,5)</f>
        <v>0</v>
      </c>
      <c r="BM7" s="16"/>
      <c r="BN7" s="3"/>
      <c r="BO7" s="16"/>
      <c r="BP7" s="3">
        <v>0</v>
      </c>
      <c r="BQ7" s="16"/>
      <c r="BR7" s="3"/>
      <c r="BS7" s="16"/>
      <c r="BT7" s="3">
        <v>0</v>
      </c>
      <c r="BU7" s="16"/>
      <c r="BV7" s="3"/>
      <c r="BW7" s="16"/>
      <c r="BX7" s="3">
        <v>0</v>
      </c>
      <c r="BY7" s="16"/>
      <c r="BZ7" s="3"/>
      <c r="CA7" s="16"/>
      <c r="CB7" s="3">
        <f>ROUND(BP7+BT7+BX7,5)</f>
        <v>0</v>
      </c>
      <c r="CC7" s="16"/>
      <c r="CD7" s="3"/>
      <c r="CE7" s="16"/>
      <c r="CF7" s="3">
        <v>0</v>
      </c>
      <c r="CG7" s="16"/>
      <c r="CH7" s="16"/>
      <c r="CI7" s="16"/>
      <c r="CJ7" s="3">
        <f>ROUND(AN7+AR7+AV7+BL7+CB7+CF7,5)</f>
        <v>0</v>
      </c>
      <c r="CK7" s="16"/>
      <c r="CL7" s="3"/>
      <c r="CM7" s="16"/>
      <c r="CN7" s="3">
        <v>0</v>
      </c>
      <c r="CO7" s="16"/>
      <c r="CP7" s="16"/>
      <c r="CQ7" s="16"/>
      <c r="CR7" s="3">
        <v>0</v>
      </c>
      <c r="CS7" s="16"/>
      <c r="CT7" s="16"/>
      <c r="CU7" s="16"/>
      <c r="CV7" s="3">
        <v>0</v>
      </c>
      <c r="CW7" s="16"/>
      <c r="CX7" s="16"/>
      <c r="CY7" s="16"/>
      <c r="CZ7" s="3">
        <f>ROUND(CN7+CR7+CV7,5)</f>
        <v>0</v>
      </c>
      <c r="DA7" s="16"/>
      <c r="DB7" s="16"/>
      <c r="DC7" s="16"/>
      <c r="DD7" s="3">
        <v>0</v>
      </c>
      <c r="DE7" s="16"/>
      <c r="DF7" s="3">
        <v>0</v>
      </c>
      <c r="DG7" s="16"/>
      <c r="DH7" s="3">
        <f>ROUND(T7+X7+CJ7+CZ7+DD7,5)</f>
        <v>159512.5</v>
      </c>
      <c r="DI7" s="16"/>
      <c r="DJ7" s="3">
        <f>ROUND(V7+Z7+CL7+DB7+DF7,5)</f>
        <v>195062</v>
      </c>
    </row>
    <row r="8" spans="1:114" x14ac:dyDescent="0.25">
      <c r="A8" s="2"/>
      <c r="B8" s="2"/>
      <c r="C8" s="2"/>
      <c r="D8" s="2"/>
      <c r="E8" s="2"/>
      <c r="F8" s="2" t="s">
        <v>112</v>
      </c>
      <c r="G8" s="2"/>
      <c r="H8" s="3">
        <v>0</v>
      </c>
      <c r="I8" s="16"/>
      <c r="J8" s="3"/>
      <c r="K8" s="16"/>
      <c r="L8" s="3">
        <v>-257.25</v>
      </c>
      <c r="M8" s="16"/>
      <c r="N8" s="16"/>
      <c r="O8" s="16"/>
      <c r="P8" s="3">
        <v>-9038.75</v>
      </c>
      <c r="Q8" s="16"/>
      <c r="R8" s="3">
        <v>-9400</v>
      </c>
      <c r="S8" s="16"/>
      <c r="T8" s="3">
        <f>ROUND(H8+L8+P8,5)</f>
        <v>-9296</v>
      </c>
      <c r="U8" s="16"/>
      <c r="V8" s="3">
        <f>ROUND(J8+N8+R8,5)</f>
        <v>-9400</v>
      </c>
      <c r="W8" s="16"/>
      <c r="X8" s="3">
        <v>0</v>
      </c>
      <c r="Y8" s="16"/>
      <c r="Z8" s="3"/>
      <c r="AA8" s="16"/>
      <c r="AB8" s="3">
        <v>0</v>
      </c>
      <c r="AC8" s="16"/>
      <c r="AD8" s="3"/>
      <c r="AE8" s="16"/>
      <c r="AF8" s="3">
        <v>0</v>
      </c>
      <c r="AG8" s="16"/>
      <c r="AH8" s="3"/>
      <c r="AI8" s="16"/>
      <c r="AJ8" s="3">
        <v>0</v>
      </c>
      <c r="AK8" s="16"/>
      <c r="AL8" s="16"/>
      <c r="AM8" s="16"/>
      <c r="AN8" s="3">
        <f>ROUND(AB8+AF8+AJ8,5)</f>
        <v>0</v>
      </c>
      <c r="AO8" s="16"/>
      <c r="AP8" s="3"/>
      <c r="AQ8" s="16"/>
      <c r="AR8" s="3">
        <v>0</v>
      </c>
      <c r="AS8" s="16"/>
      <c r="AT8" s="3"/>
      <c r="AU8" s="16"/>
      <c r="AV8" s="3">
        <v>0</v>
      </c>
      <c r="AW8" s="16"/>
      <c r="AX8" s="3"/>
      <c r="AY8" s="16"/>
      <c r="AZ8" s="3">
        <v>0</v>
      </c>
      <c r="BA8" s="16"/>
      <c r="BB8" s="3"/>
      <c r="BC8" s="16"/>
      <c r="BD8" s="3">
        <v>0</v>
      </c>
      <c r="BE8" s="16"/>
      <c r="BF8" s="3"/>
      <c r="BG8" s="16"/>
      <c r="BH8" s="3">
        <v>0</v>
      </c>
      <c r="BI8" s="16"/>
      <c r="BJ8" s="16"/>
      <c r="BK8" s="16"/>
      <c r="BL8" s="3">
        <f>ROUND(AZ8+BD8+BH8,5)</f>
        <v>0</v>
      </c>
      <c r="BM8" s="16"/>
      <c r="BN8" s="3"/>
      <c r="BO8" s="16"/>
      <c r="BP8" s="3">
        <v>0</v>
      </c>
      <c r="BQ8" s="16"/>
      <c r="BR8" s="3"/>
      <c r="BS8" s="16"/>
      <c r="BT8" s="3">
        <v>0</v>
      </c>
      <c r="BU8" s="16"/>
      <c r="BV8" s="3"/>
      <c r="BW8" s="16"/>
      <c r="BX8" s="3">
        <v>0</v>
      </c>
      <c r="BY8" s="16"/>
      <c r="BZ8" s="3"/>
      <c r="CA8" s="16"/>
      <c r="CB8" s="3">
        <f>ROUND(BP8+BT8+BX8,5)</f>
        <v>0</v>
      </c>
      <c r="CC8" s="16"/>
      <c r="CD8" s="3"/>
      <c r="CE8" s="16"/>
      <c r="CF8" s="3">
        <v>0</v>
      </c>
      <c r="CG8" s="16"/>
      <c r="CH8" s="16"/>
      <c r="CI8" s="16"/>
      <c r="CJ8" s="3">
        <f>ROUND(AN8+AR8+AV8+BL8+CB8+CF8,5)</f>
        <v>0</v>
      </c>
      <c r="CK8" s="16"/>
      <c r="CL8" s="3"/>
      <c r="CM8" s="16"/>
      <c r="CN8" s="3">
        <v>0</v>
      </c>
      <c r="CO8" s="16"/>
      <c r="CP8" s="16"/>
      <c r="CQ8" s="16"/>
      <c r="CR8" s="3">
        <v>0</v>
      </c>
      <c r="CS8" s="16"/>
      <c r="CT8" s="16"/>
      <c r="CU8" s="16"/>
      <c r="CV8" s="3">
        <v>0</v>
      </c>
      <c r="CW8" s="16"/>
      <c r="CX8" s="16"/>
      <c r="CY8" s="16"/>
      <c r="CZ8" s="3">
        <f>ROUND(CN8+CR8+CV8,5)</f>
        <v>0</v>
      </c>
      <c r="DA8" s="16"/>
      <c r="DB8" s="16"/>
      <c r="DC8" s="16"/>
      <c r="DD8" s="3">
        <v>0</v>
      </c>
      <c r="DE8" s="16"/>
      <c r="DF8" s="3">
        <v>0</v>
      </c>
      <c r="DG8" s="16"/>
      <c r="DH8" s="3">
        <f>ROUND(T8+X8+CJ8+CZ8+DD8,5)</f>
        <v>-9296</v>
      </c>
      <c r="DI8" s="16"/>
      <c r="DJ8" s="3">
        <f>ROUND(V8+Z8+CL8+DB8+DF8,5)</f>
        <v>-9400</v>
      </c>
    </row>
    <row r="9" spans="1:114" ht="15.75" thickBot="1" x14ac:dyDescent="0.3">
      <c r="A9" s="2"/>
      <c r="B9" s="2"/>
      <c r="C9" s="2"/>
      <c r="D9" s="2"/>
      <c r="E9" s="2"/>
      <c r="F9" s="2" t="s">
        <v>113</v>
      </c>
      <c r="G9" s="2"/>
      <c r="H9" s="7">
        <v>0</v>
      </c>
      <c r="I9" s="16"/>
      <c r="J9" s="3"/>
      <c r="K9" s="16"/>
      <c r="L9" s="7">
        <v>0</v>
      </c>
      <c r="M9" s="16"/>
      <c r="N9" s="16"/>
      <c r="O9" s="16"/>
      <c r="P9" s="7">
        <v>7856.86</v>
      </c>
      <c r="Q9" s="16"/>
      <c r="R9" s="7">
        <v>3232</v>
      </c>
      <c r="S9" s="16"/>
      <c r="T9" s="7">
        <f>ROUND(H9+L9+P9,5)</f>
        <v>7856.86</v>
      </c>
      <c r="U9" s="16"/>
      <c r="V9" s="7">
        <f>ROUND(J9+N9+R9,5)</f>
        <v>3232</v>
      </c>
      <c r="W9" s="16"/>
      <c r="X9" s="7">
        <v>0</v>
      </c>
      <c r="Y9" s="16"/>
      <c r="Z9" s="3"/>
      <c r="AA9" s="16"/>
      <c r="AB9" s="7">
        <v>0</v>
      </c>
      <c r="AC9" s="16"/>
      <c r="AD9" s="3"/>
      <c r="AE9" s="16"/>
      <c r="AF9" s="7">
        <v>0</v>
      </c>
      <c r="AG9" s="16"/>
      <c r="AH9" s="3"/>
      <c r="AI9" s="16"/>
      <c r="AJ9" s="7">
        <v>0</v>
      </c>
      <c r="AK9" s="16"/>
      <c r="AL9" s="16"/>
      <c r="AM9" s="16"/>
      <c r="AN9" s="7">
        <f>ROUND(AB9+AF9+AJ9,5)</f>
        <v>0</v>
      </c>
      <c r="AO9" s="16"/>
      <c r="AP9" s="3"/>
      <c r="AQ9" s="16"/>
      <c r="AR9" s="7">
        <v>0</v>
      </c>
      <c r="AS9" s="16"/>
      <c r="AT9" s="3"/>
      <c r="AU9" s="16"/>
      <c r="AV9" s="7">
        <v>0</v>
      </c>
      <c r="AW9" s="16"/>
      <c r="AX9" s="3"/>
      <c r="AY9" s="16"/>
      <c r="AZ9" s="7">
        <v>0</v>
      </c>
      <c r="BA9" s="16"/>
      <c r="BB9" s="3"/>
      <c r="BC9" s="16"/>
      <c r="BD9" s="7">
        <v>50</v>
      </c>
      <c r="BE9" s="16"/>
      <c r="BF9" s="3"/>
      <c r="BG9" s="16"/>
      <c r="BH9" s="7">
        <v>0</v>
      </c>
      <c r="BI9" s="16"/>
      <c r="BJ9" s="16"/>
      <c r="BK9" s="16"/>
      <c r="BL9" s="7">
        <f>ROUND(AZ9+BD9+BH9,5)</f>
        <v>50</v>
      </c>
      <c r="BM9" s="16"/>
      <c r="BN9" s="3"/>
      <c r="BO9" s="16"/>
      <c r="BP9" s="7">
        <v>0</v>
      </c>
      <c r="BQ9" s="16"/>
      <c r="BR9" s="3"/>
      <c r="BS9" s="16"/>
      <c r="BT9" s="7">
        <v>0</v>
      </c>
      <c r="BU9" s="16"/>
      <c r="BV9" s="3"/>
      <c r="BW9" s="16"/>
      <c r="BX9" s="7">
        <v>0</v>
      </c>
      <c r="BY9" s="16"/>
      <c r="BZ9" s="3"/>
      <c r="CA9" s="16"/>
      <c r="CB9" s="7">
        <f>ROUND(BP9+BT9+BX9,5)</f>
        <v>0</v>
      </c>
      <c r="CC9" s="16"/>
      <c r="CD9" s="3"/>
      <c r="CE9" s="16"/>
      <c r="CF9" s="7">
        <v>0</v>
      </c>
      <c r="CG9" s="16"/>
      <c r="CH9" s="16"/>
      <c r="CI9" s="16"/>
      <c r="CJ9" s="7">
        <f>ROUND(AN9+AR9+AV9+BL9+CB9+CF9,5)</f>
        <v>50</v>
      </c>
      <c r="CK9" s="16"/>
      <c r="CL9" s="3"/>
      <c r="CM9" s="16"/>
      <c r="CN9" s="7">
        <v>0</v>
      </c>
      <c r="CO9" s="16"/>
      <c r="CP9" s="16"/>
      <c r="CQ9" s="16"/>
      <c r="CR9" s="7">
        <v>0</v>
      </c>
      <c r="CS9" s="16"/>
      <c r="CT9" s="16"/>
      <c r="CU9" s="16"/>
      <c r="CV9" s="7">
        <v>0</v>
      </c>
      <c r="CW9" s="16"/>
      <c r="CX9" s="16"/>
      <c r="CY9" s="16"/>
      <c r="CZ9" s="7">
        <f>ROUND(CN9+CR9+CV9,5)</f>
        <v>0</v>
      </c>
      <c r="DA9" s="16"/>
      <c r="DB9" s="16"/>
      <c r="DC9" s="16"/>
      <c r="DD9" s="7">
        <v>0</v>
      </c>
      <c r="DE9" s="16"/>
      <c r="DF9" s="7">
        <v>0</v>
      </c>
      <c r="DG9" s="16"/>
      <c r="DH9" s="7">
        <f>ROUND(T9+X9+CJ9+CZ9+DD9,5)</f>
        <v>7906.86</v>
      </c>
      <c r="DI9" s="16"/>
      <c r="DJ9" s="7">
        <f>ROUND(V9+Z9+CL9+DB9+DF9,5)</f>
        <v>3232</v>
      </c>
    </row>
    <row r="10" spans="1:114" x14ac:dyDescent="0.25">
      <c r="A10" s="2"/>
      <c r="B10" s="2"/>
      <c r="C10" s="2"/>
      <c r="D10" s="2"/>
      <c r="E10" s="2" t="s">
        <v>115</v>
      </c>
      <c r="F10" s="2"/>
      <c r="G10" s="2"/>
      <c r="H10" s="3">
        <f>ROUND(SUM(H6:H9),5)</f>
        <v>0</v>
      </c>
      <c r="I10" s="16"/>
      <c r="J10" s="3"/>
      <c r="K10" s="16"/>
      <c r="L10" s="3">
        <f>ROUND(SUM(L6:L9),5)</f>
        <v>-257.25</v>
      </c>
      <c r="M10" s="16"/>
      <c r="N10" s="16"/>
      <c r="O10" s="16"/>
      <c r="P10" s="3">
        <f>ROUND(SUM(P6:P9),5)</f>
        <v>158330.60999999999</v>
      </c>
      <c r="Q10" s="16"/>
      <c r="R10" s="3">
        <f>ROUND(SUM(R6:R9),5)</f>
        <v>188894</v>
      </c>
      <c r="S10" s="16"/>
      <c r="T10" s="3">
        <f>ROUND(H10+L10+P10,5)</f>
        <v>158073.35999999999</v>
      </c>
      <c r="U10" s="16"/>
      <c r="V10" s="3">
        <f>ROUND(J10+N10+R10,5)</f>
        <v>188894</v>
      </c>
      <c r="W10" s="16"/>
      <c r="X10" s="3">
        <f>ROUND(SUM(X6:X9),5)</f>
        <v>0</v>
      </c>
      <c r="Y10" s="16"/>
      <c r="Z10" s="3"/>
      <c r="AA10" s="16"/>
      <c r="AB10" s="3">
        <f>ROUND(SUM(AB6:AB9),5)</f>
        <v>0</v>
      </c>
      <c r="AC10" s="16"/>
      <c r="AD10" s="3"/>
      <c r="AE10" s="16"/>
      <c r="AF10" s="3">
        <f>ROUND(SUM(AF6:AF9),5)</f>
        <v>0</v>
      </c>
      <c r="AG10" s="16"/>
      <c r="AH10" s="3"/>
      <c r="AI10" s="16"/>
      <c r="AJ10" s="3">
        <f>ROUND(SUM(AJ6:AJ9),5)</f>
        <v>0</v>
      </c>
      <c r="AK10" s="16"/>
      <c r="AL10" s="16"/>
      <c r="AM10" s="16"/>
      <c r="AN10" s="3">
        <f>ROUND(AB10+AF10+AJ10,5)</f>
        <v>0</v>
      </c>
      <c r="AO10" s="16"/>
      <c r="AP10" s="3"/>
      <c r="AQ10" s="16"/>
      <c r="AR10" s="3">
        <f>ROUND(SUM(AR6:AR9),5)</f>
        <v>0</v>
      </c>
      <c r="AS10" s="16"/>
      <c r="AT10" s="3"/>
      <c r="AU10" s="16"/>
      <c r="AV10" s="3">
        <f>ROUND(SUM(AV6:AV9),5)</f>
        <v>0</v>
      </c>
      <c r="AW10" s="16"/>
      <c r="AX10" s="3"/>
      <c r="AY10" s="16"/>
      <c r="AZ10" s="3">
        <f>ROUND(SUM(AZ6:AZ9),5)</f>
        <v>0</v>
      </c>
      <c r="BA10" s="16"/>
      <c r="BB10" s="3"/>
      <c r="BC10" s="16"/>
      <c r="BD10" s="3">
        <f>ROUND(SUM(BD6:BD9),5)</f>
        <v>50</v>
      </c>
      <c r="BE10" s="16"/>
      <c r="BF10" s="3"/>
      <c r="BG10" s="16"/>
      <c r="BH10" s="3">
        <f>ROUND(SUM(BH6:BH9),5)</f>
        <v>0</v>
      </c>
      <c r="BI10" s="16"/>
      <c r="BJ10" s="16"/>
      <c r="BK10" s="16"/>
      <c r="BL10" s="3">
        <f>ROUND(AZ10+BD10+BH10,5)</f>
        <v>50</v>
      </c>
      <c r="BM10" s="16"/>
      <c r="BN10" s="3"/>
      <c r="BO10" s="16"/>
      <c r="BP10" s="3">
        <f>ROUND(SUM(BP6:BP9),5)</f>
        <v>0</v>
      </c>
      <c r="BQ10" s="16"/>
      <c r="BR10" s="3"/>
      <c r="BS10" s="16"/>
      <c r="BT10" s="3">
        <f>ROUND(SUM(BT6:BT9),5)</f>
        <v>0</v>
      </c>
      <c r="BU10" s="16"/>
      <c r="BV10" s="3"/>
      <c r="BW10" s="16"/>
      <c r="BX10" s="3">
        <f>ROUND(SUM(BX6:BX9),5)</f>
        <v>0</v>
      </c>
      <c r="BY10" s="16"/>
      <c r="BZ10" s="3"/>
      <c r="CA10" s="16"/>
      <c r="CB10" s="3">
        <f>ROUND(BP10+BT10+BX10,5)</f>
        <v>0</v>
      </c>
      <c r="CC10" s="16"/>
      <c r="CD10" s="3"/>
      <c r="CE10" s="16"/>
      <c r="CF10" s="3">
        <f>ROUND(SUM(CF6:CF9),5)</f>
        <v>0</v>
      </c>
      <c r="CG10" s="16"/>
      <c r="CH10" s="16"/>
      <c r="CI10" s="16"/>
      <c r="CJ10" s="3">
        <f>ROUND(AN10+AR10+AV10+BL10+CB10+CF10,5)</f>
        <v>50</v>
      </c>
      <c r="CK10" s="16"/>
      <c r="CL10" s="3"/>
      <c r="CM10" s="16"/>
      <c r="CN10" s="3">
        <f>ROUND(SUM(CN6:CN9),5)</f>
        <v>0</v>
      </c>
      <c r="CO10" s="16"/>
      <c r="CP10" s="16"/>
      <c r="CQ10" s="16"/>
      <c r="CR10" s="3">
        <f>ROUND(SUM(CR6:CR9),5)</f>
        <v>0</v>
      </c>
      <c r="CS10" s="16"/>
      <c r="CT10" s="16"/>
      <c r="CU10" s="16"/>
      <c r="CV10" s="3">
        <f>ROUND(SUM(CV6:CV9),5)</f>
        <v>0</v>
      </c>
      <c r="CW10" s="16"/>
      <c r="CX10" s="16"/>
      <c r="CY10" s="16"/>
      <c r="CZ10" s="3">
        <f>ROUND(CN10+CR10+CV10,5)</f>
        <v>0</v>
      </c>
      <c r="DA10" s="16"/>
      <c r="DB10" s="16"/>
      <c r="DC10" s="16"/>
      <c r="DD10" s="3">
        <f>ROUND(SUM(DD6:DD9),5)</f>
        <v>0</v>
      </c>
      <c r="DE10" s="16"/>
      <c r="DF10" s="3">
        <f>ROUND(SUM(DF6:DF9),5)</f>
        <v>0</v>
      </c>
      <c r="DG10" s="16"/>
      <c r="DH10" s="3">
        <f>ROUND(T10+X10+CJ10+CZ10+DD10,5)</f>
        <v>158123.35999999999</v>
      </c>
      <c r="DI10" s="16"/>
      <c r="DJ10" s="3">
        <f>ROUND(V10+Z10+CL10+DB10+DF10,5)</f>
        <v>188894</v>
      </c>
    </row>
    <row r="11" spans="1:114" x14ac:dyDescent="0.25">
      <c r="A11" s="2"/>
      <c r="B11" s="2"/>
      <c r="C11" s="2"/>
      <c r="D11" s="2"/>
      <c r="E11" s="2" t="s">
        <v>116</v>
      </c>
      <c r="F11" s="2"/>
      <c r="G11" s="2"/>
      <c r="H11" s="3"/>
      <c r="I11" s="16"/>
      <c r="J11" s="3"/>
      <c r="K11" s="16"/>
      <c r="L11" s="3"/>
      <c r="M11" s="16"/>
      <c r="N11" s="16"/>
      <c r="O11" s="16"/>
      <c r="P11" s="3"/>
      <c r="Q11" s="16"/>
      <c r="R11" s="3"/>
      <c r="S11" s="16"/>
      <c r="T11" s="3"/>
      <c r="U11" s="16"/>
      <c r="V11" s="3"/>
      <c r="W11" s="16"/>
      <c r="X11" s="3"/>
      <c r="Y11" s="16"/>
      <c r="Z11" s="3"/>
      <c r="AA11" s="16"/>
      <c r="AB11" s="3"/>
      <c r="AC11" s="16"/>
      <c r="AD11" s="3"/>
      <c r="AE11" s="16"/>
      <c r="AF11" s="3"/>
      <c r="AG11" s="16"/>
      <c r="AH11" s="3"/>
      <c r="AI11" s="16"/>
      <c r="AJ11" s="3"/>
      <c r="AK11" s="16"/>
      <c r="AL11" s="16"/>
      <c r="AM11" s="16"/>
      <c r="AN11" s="3"/>
      <c r="AO11" s="16"/>
      <c r="AP11" s="3"/>
      <c r="AQ11" s="16"/>
      <c r="AR11" s="3"/>
      <c r="AS11" s="16"/>
      <c r="AT11" s="3"/>
      <c r="AU11" s="16"/>
      <c r="AV11" s="3"/>
      <c r="AW11" s="16"/>
      <c r="AX11" s="3"/>
      <c r="AY11" s="16"/>
      <c r="AZ11" s="3"/>
      <c r="BA11" s="16"/>
      <c r="BB11" s="3"/>
      <c r="BC11" s="16"/>
      <c r="BD11" s="3"/>
      <c r="BE11" s="16"/>
      <c r="BF11" s="3"/>
      <c r="BG11" s="16"/>
      <c r="BH11" s="3"/>
      <c r="BI11" s="16"/>
      <c r="BJ11" s="16"/>
      <c r="BK11" s="16"/>
      <c r="BL11" s="3"/>
      <c r="BM11" s="16"/>
      <c r="BN11" s="3"/>
      <c r="BO11" s="16"/>
      <c r="BP11" s="3"/>
      <c r="BQ11" s="16"/>
      <c r="BR11" s="3"/>
      <c r="BS11" s="16"/>
      <c r="BT11" s="3"/>
      <c r="BU11" s="16"/>
      <c r="BV11" s="3"/>
      <c r="BW11" s="16"/>
      <c r="BX11" s="3"/>
      <c r="BY11" s="16"/>
      <c r="BZ11" s="3"/>
      <c r="CA11" s="16"/>
      <c r="CB11" s="3"/>
      <c r="CC11" s="16"/>
      <c r="CD11" s="3"/>
      <c r="CE11" s="16"/>
      <c r="CF11" s="3"/>
      <c r="CG11" s="16"/>
      <c r="CH11" s="16"/>
      <c r="CI11" s="16"/>
      <c r="CJ11" s="3"/>
      <c r="CK11" s="16"/>
      <c r="CL11" s="3"/>
      <c r="CM11" s="16"/>
      <c r="CN11" s="3"/>
      <c r="CO11" s="16"/>
      <c r="CP11" s="16"/>
      <c r="CQ11" s="16"/>
      <c r="CR11" s="3"/>
      <c r="CS11" s="16"/>
      <c r="CT11" s="16"/>
      <c r="CU11" s="16"/>
      <c r="CV11" s="3"/>
      <c r="CW11" s="16"/>
      <c r="CX11" s="16"/>
      <c r="CY11" s="16"/>
      <c r="CZ11" s="3"/>
      <c r="DA11" s="16"/>
      <c r="DB11" s="16"/>
      <c r="DC11" s="16"/>
      <c r="DD11" s="3"/>
      <c r="DE11" s="16"/>
      <c r="DF11" s="3"/>
      <c r="DG11" s="16"/>
      <c r="DH11" s="3"/>
      <c r="DI11" s="16"/>
      <c r="DJ11" s="3"/>
    </row>
    <row r="12" spans="1:114" x14ac:dyDescent="0.25">
      <c r="A12" s="2"/>
      <c r="B12" s="2"/>
      <c r="C12" s="2"/>
      <c r="D12" s="2"/>
      <c r="E12" s="2"/>
      <c r="F12" s="2" t="s">
        <v>117</v>
      </c>
      <c r="G12" s="2"/>
      <c r="H12" s="3">
        <v>0</v>
      </c>
      <c r="I12" s="16"/>
      <c r="J12" s="3"/>
      <c r="K12" s="16"/>
      <c r="L12" s="3">
        <v>0</v>
      </c>
      <c r="M12" s="16"/>
      <c r="N12" s="16"/>
      <c r="O12" s="16"/>
      <c r="P12" s="3">
        <v>0</v>
      </c>
      <c r="Q12" s="16"/>
      <c r="R12" s="3"/>
      <c r="S12" s="16"/>
      <c r="T12" s="3">
        <f t="shared" ref="T12:T17" si="0">ROUND(H12+L12+P12,5)</f>
        <v>0</v>
      </c>
      <c r="U12" s="16"/>
      <c r="V12" s="3"/>
      <c r="W12" s="16"/>
      <c r="X12" s="3">
        <v>52504.97</v>
      </c>
      <c r="Y12" s="16"/>
      <c r="Z12" s="3">
        <v>90000</v>
      </c>
      <c r="AA12" s="16"/>
      <c r="AB12" s="3">
        <v>0</v>
      </c>
      <c r="AC12" s="16"/>
      <c r="AD12" s="3"/>
      <c r="AE12" s="16"/>
      <c r="AF12" s="3">
        <v>0</v>
      </c>
      <c r="AG12" s="16"/>
      <c r="AH12" s="3"/>
      <c r="AI12" s="16"/>
      <c r="AJ12" s="3">
        <v>0</v>
      </c>
      <c r="AK12" s="16"/>
      <c r="AL12" s="16"/>
      <c r="AM12" s="16"/>
      <c r="AN12" s="3">
        <f t="shared" ref="AN12:AN17" si="1">ROUND(AB12+AF12+AJ12,5)</f>
        <v>0</v>
      </c>
      <c r="AO12" s="16"/>
      <c r="AP12" s="3"/>
      <c r="AQ12" s="16"/>
      <c r="AR12" s="3">
        <v>0</v>
      </c>
      <c r="AS12" s="16"/>
      <c r="AT12" s="3"/>
      <c r="AU12" s="16"/>
      <c r="AV12" s="3">
        <v>0</v>
      </c>
      <c r="AW12" s="16"/>
      <c r="AX12" s="3"/>
      <c r="AY12" s="16"/>
      <c r="AZ12" s="3">
        <v>0</v>
      </c>
      <c r="BA12" s="16"/>
      <c r="BB12" s="3"/>
      <c r="BC12" s="16"/>
      <c r="BD12" s="3">
        <v>0</v>
      </c>
      <c r="BE12" s="16"/>
      <c r="BF12" s="3"/>
      <c r="BG12" s="16"/>
      <c r="BH12" s="3">
        <v>0</v>
      </c>
      <c r="BI12" s="16"/>
      <c r="BJ12" s="16"/>
      <c r="BK12" s="16"/>
      <c r="BL12" s="3">
        <f t="shared" ref="BL12:BL17" si="2">ROUND(AZ12+BD12+BH12,5)</f>
        <v>0</v>
      </c>
      <c r="BM12" s="16"/>
      <c r="BN12" s="3"/>
      <c r="BO12" s="16"/>
      <c r="BP12" s="3">
        <v>0</v>
      </c>
      <c r="BQ12" s="16"/>
      <c r="BR12" s="3"/>
      <c r="BS12" s="16"/>
      <c r="BT12" s="3">
        <v>0</v>
      </c>
      <c r="BU12" s="16"/>
      <c r="BV12" s="3"/>
      <c r="BW12" s="16"/>
      <c r="BX12" s="3">
        <v>115</v>
      </c>
      <c r="BY12" s="16"/>
      <c r="BZ12" s="3">
        <v>7500</v>
      </c>
      <c r="CA12" s="16"/>
      <c r="CB12" s="3">
        <f t="shared" ref="CB12:CB17" si="3">ROUND(BP12+BT12+BX12,5)</f>
        <v>115</v>
      </c>
      <c r="CC12" s="16"/>
      <c r="CD12" s="3">
        <f>ROUND(BR12+BV12+BZ12,5)</f>
        <v>7500</v>
      </c>
      <c r="CE12" s="16"/>
      <c r="CF12" s="3">
        <v>0</v>
      </c>
      <c r="CG12" s="16"/>
      <c r="CH12" s="16"/>
      <c r="CI12" s="16"/>
      <c r="CJ12" s="3">
        <f t="shared" ref="CJ12:CJ17" si="4">ROUND(AN12+AR12+AV12+BL12+CB12+CF12,5)</f>
        <v>115</v>
      </c>
      <c r="CK12" s="16"/>
      <c r="CL12" s="3">
        <f>ROUND(AP12+AT12+AX12+BN12+CD12+CH12,5)</f>
        <v>7500</v>
      </c>
      <c r="CM12" s="16"/>
      <c r="CN12" s="3">
        <v>0</v>
      </c>
      <c r="CO12" s="16"/>
      <c r="CP12" s="16"/>
      <c r="CQ12" s="16"/>
      <c r="CR12" s="3">
        <v>0</v>
      </c>
      <c r="CS12" s="16"/>
      <c r="CT12" s="16"/>
      <c r="CU12" s="16"/>
      <c r="CV12" s="3">
        <v>0</v>
      </c>
      <c r="CW12" s="16"/>
      <c r="CX12" s="16"/>
      <c r="CY12" s="16"/>
      <c r="CZ12" s="3">
        <f t="shared" ref="CZ12:CZ17" si="5">ROUND(CN12+CR12+CV12,5)</f>
        <v>0</v>
      </c>
      <c r="DA12" s="16"/>
      <c r="DB12" s="16"/>
      <c r="DC12" s="16"/>
      <c r="DD12" s="3">
        <v>0</v>
      </c>
      <c r="DE12" s="16"/>
      <c r="DF12" s="3">
        <v>0</v>
      </c>
      <c r="DG12" s="16"/>
      <c r="DH12" s="3">
        <f t="shared" ref="DH12:DH17" si="6">ROUND(T12+X12+CJ12+CZ12+DD12,5)</f>
        <v>52619.97</v>
      </c>
      <c r="DI12" s="16"/>
      <c r="DJ12" s="3">
        <f t="shared" ref="DJ12:DJ17" si="7">ROUND(V12+Z12+CL12+DB12+DF12,5)</f>
        <v>97500</v>
      </c>
    </row>
    <row r="13" spans="1:114" x14ac:dyDescent="0.25">
      <c r="A13" s="2"/>
      <c r="B13" s="2"/>
      <c r="C13" s="2"/>
      <c r="D13" s="2"/>
      <c r="E13" s="2"/>
      <c r="F13" s="2" t="s">
        <v>118</v>
      </c>
      <c r="G13" s="2"/>
      <c r="H13" s="3">
        <v>0</v>
      </c>
      <c r="I13" s="16"/>
      <c r="J13" s="3"/>
      <c r="K13" s="16"/>
      <c r="L13" s="3">
        <v>0</v>
      </c>
      <c r="M13" s="16"/>
      <c r="N13" s="16"/>
      <c r="O13" s="16"/>
      <c r="P13" s="3">
        <v>0</v>
      </c>
      <c r="Q13" s="16"/>
      <c r="R13" s="3"/>
      <c r="S13" s="16"/>
      <c r="T13" s="3">
        <f t="shared" si="0"/>
        <v>0</v>
      </c>
      <c r="U13" s="16"/>
      <c r="V13" s="3"/>
      <c r="W13" s="16"/>
      <c r="X13" s="3">
        <v>0</v>
      </c>
      <c r="Y13" s="16"/>
      <c r="Z13" s="3"/>
      <c r="AA13" s="16"/>
      <c r="AB13" s="3">
        <v>0</v>
      </c>
      <c r="AC13" s="16"/>
      <c r="AD13" s="3"/>
      <c r="AE13" s="16"/>
      <c r="AF13" s="3">
        <v>0</v>
      </c>
      <c r="AG13" s="16"/>
      <c r="AH13" s="3"/>
      <c r="AI13" s="16"/>
      <c r="AJ13" s="3">
        <v>0</v>
      </c>
      <c r="AK13" s="16"/>
      <c r="AL13" s="16"/>
      <c r="AM13" s="16"/>
      <c r="AN13" s="3">
        <f t="shared" si="1"/>
        <v>0</v>
      </c>
      <c r="AO13" s="16"/>
      <c r="AP13" s="3"/>
      <c r="AQ13" s="16"/>
      <c r="AR13" s="3">
        <v>0</v>
      </c>
      <c r="AS13" s="16"/>
      <c r="AT13" s="3"/>
      <c r="AU13" s="16"/>
      <c r="AV13" s="3">
        <v>0</v>
      </c>
      <c r="AW13" s="16"/>
      <c r="AX13" s="3"/>
      <c r="AY13" s="16"/>
      <c r="AZ13" s="3">
        <v>0</v>
      </c>
      <c r="BA13" s="16"/>
      <c r="BB13" s="3"/>
      <c r="BC13" s="16"/>
      <c r="BD13" s="3">
        <v>0</v>
      </c>
      <c r="BE13" s="16"/>
      <c r="BF13" s="3"/>
      <c r="BG13" s="16"/>
      <c r="BH13" s="3">
        <v>0</v>
      </c>
      <c r="BI13" s="16"/>
      <c r="BJ13" s="16"/>
      <c r="BK13" s="16"/>
      <c r="BL13" s="3">
        <f t="shared" si="2"/>
        <v>0</v>
      </c>
      <c r="BM13" s="16"/>
      <c r="BN13" s="3"/>
      <c r="BO13" s="16"/>
      <c r="BP13" s="3">
        <v>6830</v>
      </c>
      <c r="BQ13" s="16"/>
      <c r="BR13" s="3"/>
      <c r="BS13" s="16"/>
      <c r="BT13" s="3">
        <v>2240</v>
      </c>
      <c r="BU13" s="16"/>
      <c r="BV13" s="3">
        <v>25000</v>
      </c>
      <c r="BW13" s="16"/>
      <c r="BX13" s="3">
        <v>0</v>
      </c>
      <c r="BY13" s="16"/>
      <c r="BZ13" s="3">
        <v>0</v>
      </c>
      <c r="CA13" s="16"/>
      <c r="CB13" s="3">
        <f t="shared" si="3"/>
        <v>9070</v>
      </c>
      <c r="CC13" s="16"/>
      <c r="CD13" s="3">
        <f>ROUND(BR13+BV13+BZ13,5)</f>
        <v>25000</v>
      </c>
      <c r="CE13" s="16"/>
      <c r="CF13" s="3">
        <v>0</v>
      </c>
      <c r="CG13" s="16"/>
      <c r="CH13" s="16"/>
      <c r="CI13" s="16"/>
      <c r="CJ13" s="3">
        <f t="shared" si="4"/>
        <v>9070</v>
      </c>
      <c r="CK13" s="16"/>
      <c r="CL13" s="3">
        <f>ROUND(AP13+AT13+AX13+BN13+CD13+CH13,5)</f>
        <v>25000</v>
      </c>
      <c r="CM13" s="16"/>
      <c r="CN13" s="3">
        <v>0</v>
      </c>
      <c r="CO13" s="16"/>
      <c r="CP13" s="16"/>
      <c r="CQ13" s="16"/>
      <c r="CR13" s="3">
        <v>0</v>
      </c>
      <c r="CS13" s="16"/>
      <c r="CT13" s="16"/>
      <c r="CU13" s="16"/>
      <c r="CV13" s="3">
        <v>0</v>
      </c>
      <c r="CW13" s="16"/>
      <c r="CX13" s="16"/>
      <c r="CY13" s="16"/>
      <c r="CZ13" s="3">
        <f t="shared" si="5"/>
        <v>0</v>
      </c>
      <c r="DA13" s="16"/>
      <c r="DB13" s="16"/>
      <c r="DC13" s="16"/>
      <c r="DD13" s="3">
        <v>0</v>
      </c>
      <c r="DE13" s="16"/>
      <c r="DF13" s="3">
        <v>0</v>
      </c>
      <c r="DG13" s="16"/>
      <c r="DH13" s="3">
        <f t="shared" si="6"/>
        <v>9070</v>
      </c>
      <c r="DI13" s="16"/>
      <c r="DJ13" s="3">
        <f t="shared" si="7"/>
        <v>25000</v>
      </c>
    </row>
    <row r="14" spans="1:114" x14ac:dyDescent="0.25">
      <c r="A14" s="2"/>
      <c r="B14" s="2"/>
      <c r="C14" s="2"/>
      <c r="D14" s="2"/>
      <c r="E14" s="2"/>
      <c r="F14" s="2" t="s">
        <v>119</v>
      </c>
      <c r="G14" s="2"/>
      <c r="H14" s="3">
        <v>357.02</v>
      </c>
      <c r="I14" s="16"/>
      <c r="J14" s="3"/>
      <c r="K14" s="16"/>
      <c r="L14" s="3">
        <v>0</v>
      </c>
      <c r="M14" s="16"/>
      <c r="N14" s="16"/>
      <c r="O14" s="16"/>
      <c r="P14" s="3">
        <v>439.24</v>
      </c>
      <c r="Q14" s="16"/>
      <c r="R14" s="3"/>
      <c r="S14" s="16"/>
      <c r="T14" s="3">
        <f t="shared" si="0"/>
        <v>796.26</v>
      </c>
      <c r="U14" s="16"/>
      <c r="V14" s="3"/>
      <c r="W14" s="16"/>
      <c r="X14" s="3">
        <v>0</v>
      </c>
      <c r="Y14" s="16"/>
      <c r="Z14" s="3"/>
      <c r="AA14" s="16"/>
      <c r="AB14" s="3">
        <v>0</v>
      </c>
      <c r="AC14" s="16"/>
      <c r="AD14" s="3"/>
      <c r="AE14" s="16"/>
      <c r="AF14" s="3">
        <v>0</v>
      </c>
      <c r="AG14" s="16"/>
      <c r="AH14" s="3"/>
      <c r="AI14" s="16"/>
      <c r="AJ14" s="3">
        <v>0</v>
      </c>
      <c r="AK14" s="16"/>
      <c r="AL14" s="16"/>
      <c r="AM14" s="16"/>
      <c r="AN14" s="3">
        <f t="shared" si="1"/>
        <v>0</v>
      </c>
      <c r="AO14" s="16"/>
      <c r="AP14" s="3"/>
      <c r="AQ14" s="16"/>
      <c r="AR14" s="3">
        <v>0</v>
      </c>
      <c r="AS14" s="16"/>
      <c r="AT14" s="3"/>
      <c r="AU14" s="16"/>
      <c r="AV14" s="3">
        <v>161.1</v>
      </c>
      <c r="AW14" s="16"/>
      <c r="AX14" s="3"/>
      <c r="AY14" s="16"/>
      <c r="AZ14" s="3">
        <v>0</v>
      </c>
      <c r="BA14" s="16"/>
      <c r="BB14" s="3"/>
      <c r="BC14" s="16"/>
      <c r="BD14" s="3">
        <v>0</v>
      </c>
      <c r="BE14" s="16"/>
      <c r="BF14" s="3"/>
      <c r="BG14" s="16"/>
      <c r="BH14" s="3">
        <v>0</v>
      </c>
      <c r="BI14" s="16"/>
      <c r="BJ14" s="16"/>
      <c r="BK14" s="16"/>
      <c r="BL14" s="3">
        <f t="shared" si="2"/>
        <v>0</v>
      </c>
      <c r="BM14" s="16"/>
      <c r="BN14" s="3"/>
      <c r="BO14" s="16"/>
      <c r="BP14" s="3">
        <v>0</v>
      </c>
      <c r="BQ14" s="16"/>
      <c r="BR14" s="3"/>
      <c r="BS14" s="16"/>
      <c r="BT14" s="3">
        <v>0</v>
      </c>
      <c r="BU14" s="16"/>
      <c r="BV14" s="3"/>
      <c r="BW14" s="16"/>
      <c r="BX14" s="3">
        <v>0</v>
      </c>
      <c r="BY14" s="16"/>
      <c r="BZ14" s="3"/>
      <c r="CA14" s="16"/>
      <c r="CB14" s="3">
        <f t="shared" si="3"/>
        <v>0</v>
      </c>
      <c r="CC14" s="16"/>
      <c r="CD14" s="3"/>
      <c r="CE14" s="16"/>
      <c r="CF14" s="3">
        <v>0</v>
      </c>
      <c r="CG14" s="16"/>
      <c r="CH14" s="16"/>
      <c r="CI14" s="16"/>
      <c r="CJ14" s="3">
        <f t="shared" si="4"/>
        <v>161.1</v>
      </c>
      <c r="CK14" s="16"/>
      <c r="CL14" s="3"/>
      <c r="CM14" s="16"/>
      <c r="CN14" s="3">
        <v>0</v>
      </c>
      <c r="CO14" s="16"/>
      <c r="CP14" s="16"/>
      <c r="CQ14" s="16"/>
      <c r="CR14" s="3">
        <v>0</v>
      </c>
      <c r="CS14" s="16"/>
      <c r="CT14" s="16"/>
      <c r="CU14" s="16"/>
      <c r="CV14" s="3">
        <v>0</v>
      </c>
      <c r="CW14" s="16"/>
      <c r="CX14" s="16"/>
      <c r="CY14" s="16"/>
      <c r="CZ14" s="3">
        <f t="shared" si="5"/>
        <v>0</v>
      </c>
      <c r="DA14" s="16"/>
      <c r="DB14" s="16"/>
      <c r="DC14" s="16"/>
      <c r="DD14" s="3">
        <v>0</v>
      </c>
      <c r="DE14" s="16"/>
      <c r="DF14" s="3">
        <v>0</v>
      </c>
      <c r="DG14" s="16"/>
      <c r="DH14" s="3">
        <f t="shared" si="6"/>
        <v>957.36</v>
      </c>
      <c r="DI14" s="16"/>
      <c r="DJ14" s="3">
        <f t="shared" si="7"/>
        <v>0</v>
      </c>
    </row>
    <row r="15" spans="1:114" x14ac:dyDescent="0.25">
      <c r="A15" s="2"/>
      <c r="B15" s="2"/>
      <c r="C15" s="2"/>
      <c r="D15" s="2"/>
      <c r="E15" s="2"/>
      <c r="F15" s="2" t="s">
        <v>120</v>
      </c>
      <c r="G15" s="2"/>
      <c r="H15" s="3">
        <v>0</v>
      </c>
      <c r="I15" s="16"/>
      <c r="J15" s="3"/>
      <c r="K15" s="16"/>
      <c r="L15" s="3">
        <v>0</v>
      </c>
      <c r="M15" s="16"/>
      <c r="N15" s="16"/>
      <c r="O15" s="16"/>
      <c r="P15" s="3">
        <v>0</v>
      </c>
      <c r="Q15" s="16"/>
      <c r="R15" s="3"/>
      <c r="S15" s="16"/>
      <c r="T15" s="3">
        <f t="shared" si="0"/>
        <v>0</v>
      </c>
      <c r="U15" s="16"/>
      <c r="V15" s="3"/>
      <c r="W15" s="16"/>
      <c r="X15" s="3">
        <v>0</v>
      </c>
      <c r="Y15" s="16"/>
      <c r="Z15" s="3"/>
      <c r="AA15" s="16"/>
      <c r="AB15" s="3">
        <v>0</v>
      </c>
      <c r="AC15" s="16"/>
      <c r="AD15" s="3"/>
      <c r="AE15" s="16"/>
      <c r="AF15" s="3">
        <v>0</v>
      </c>
      <c r="AG15" s="16"/>
      <c r="AH15" s="3"/>
      <c r="AI15" s="16"/>
      <c r="AJ15" s="3">
        <v>0</v>
      </c>
      <c r="AK15" s="16"/>
      <c r="AL15" s="16"/>
      <c r="AM15" s="16"/>
      <c r="AN15" s="3">
        <f t="shared" si="1"/>
        <v>0</v>
      </c>
      <c r="AO15" s="16"/>
      <c r="AP15" s="3"/>
      <c r="AQ15" s="16"/>
      <c r="AR15" s="3">
        <v>0</v>
      </c>
      <c r="AS15" s="16"/>
      <c r="AT15" s="3"/>
      <c r="AU15" s="16"/>
      <c r="AV15" s="3">
        <v>0</v>
      </c>
      <c r="AW15" s="16"/>
      <c r="AX15" s="3"/>
      <c r="AY15" s="16"/>
      <c r="AZ15" s="3">
        <v>0</v>
      </c>
      <c r="BA15" s="16"/>
      <c r="BB15" s="3"/>
      <c r="BC15" s="16"/>
      <c r="BD15" s="3">
        <v>17500</v>
      </c>
      <c r="BE15" s="16"/>
      <c r="BF15" s="3">
        <v>5750</v>
      </c>
      <c r="BG15" s="16"/>
      <c r="BH15" s="3">
        <v>0</v>
      </c>
      <c r="BI15" s="16"/>
      <c r="BJ15" s="16"/>
      <c r="BK15" s="16"/>
      <c r="BL15" s="3">
        <f t="shared" si="2"/>
        <v>17500</v>
      </c>
      <c r="BM15" s="16"/>
      <c r="BN15" s="3">
        <f>ROUND(BB15+BF15+BJ15,5)</f>
        <v>5750</v>
      </c>
      <c r="BO15" s="16"/>
      <c r="BP15" s="3">
        <v>0</v>
      </c>
      <c r="BQ15" s="16"/>
      <c r="BR15" s="3"/>
      <c r="BS15" s="16"/>
      <c r="BT15" s="3">
        <v>0</v>
      </c>
      <c r="BU15" s="16"/>
      <c r="BV15" s="3"/>
      <c r="BW15" s="16"/>
      <c r="BX15" s="3">
        <v>0</v>
      </c>
      <c r="BY15" s="16"/>
      <c r="BZ15" s="3"/>
      <c r="CA15" s="16"/>
      <c r="CB15" s="3">
        <f t="shared" si="3"/>
        <v>0</v>
      </c>
      <c r="CC15" s="16"/>
      <c r="CD15" s="3"/>
      <c r="CE15" s="16"/>
      <c r="CF15" s="3">
        <v>0</v>
      </c>
      <c r="CG15" s="16"/>
      <c r="CH15" s="16"/>
      <c r="CI15" s="16"/>
      <c r="CJ15" s="3">
        <f t="shared" si="4"/>
        <v>17500</v>
      </c>
      <c r="CK15" s="16"/>
      <c r="CL15" s="3">
        <f>ROUND(AP15+AT15+AX15+BN15+CD15+CH15,5)</f>
        <v>5750</v>
      </c>
      <c r="CM15" s="16"/>
      <c r="CN15" s="3">
        <v>0</v>
      </c>
      <c r="CO15" s="16"/>
      <c r="CP15" s="16"/>
      <c r="CQ15" s="16"/>
      <c r="CR15" s="3">
        <v>0</v>
      </c>
      <c r="CS15" s="16"/>
      <c r="CT15" s="16"/>
      <c r="CU15" s="16"/>
      <c r="CV15" s="3">
        <v>0</v>
      </c>
      <c r="CW15" s="16"/>
      <c r="CX15" s="16"/>
      <c r="CY15" s="16"/>
      <c r="CZ15" s="3">
        <f t="shared" si="5"/>
        <v>0</v>
      </c>
      <c r="DA15" s="16"/>
      <c r="DB15" s="16"/>
      <c r="DC15" s="16"/>
      <c r="DD15" s="3">
        <v>0</v>
      </c>
      <c r="DE15" s="16"/>
      <c r="DF15" s="3">
        <v>0</v>
      </c>
      <c r="DG15" s="16"/>
      <c r="DH15" s="3">
        <f t="shared" si="6"/>
        <v>17500</v>
      </c>
      <c r="DI15" s="16"/>
      <c r="DJ15" s="3">
        <f t="shared" si="7"/>
        <v>5750</v>
      </c>
    </row>
    <row r="16" spans="1:114" ht="15.75" thickBot="1" x14ac:dyDescent="0.3">
      <c r="A16" s="2"/>
      <c r="B16" s="2"/>
      <c r="C16" s="2"/>
      <c r="D16" s="2"/>
      <c r="E16" s="2"/>
      <c r="F16" s="2" t="s">
        <v>121</v>
      </c>
      <c r="G16" s="2"/>
      <c r="H16" s="7">
        <v>0</v>
      </c>
      <c r="I16" s="16"/>
      <c r="J16" s="3"/>
      <c r="K16" s="16"/>
      <c r="L16" s="7">
        <v>0</v>
      </c>
      <c r="M16" s="16"/>
      <c r="N16" s="16"/>
      <c r="O16" s="16"/>
      <c r="P16" s="7">
        <v>0</v>
      </c>
      <c r="Q16" s="16"/>
      <c r="R16" s="3"/>
      <c r="S16" s="16"/>
      <c r="T16" s="7">
        <f t="shared" si="0"/>
        <v>0</v>
      </c>
      <c r="U16" s="16"/>
      <c r="V16" s="3"/>
      <c r="W16" s="16"/>
      <c r="X16" s="7">
        <v>0</v>
      </c>
      <c r="Y16" s="16"/>
      <c r="Z16" s="7"/>
      <c r="AA16" s="16"/>
      <c r="AB16" s="7">
        <v>0</v>
      </c>
      <c r="AC16" s="16"/>
      <c r="AD16" s="3"/>
      <c r="AE16" s="16"/>
      <c r="AF16" s="7">
        <v>0</v>
      </c>
      <c r="AG16" s="16"/>
      <c r="AH16" s="3"/>
      <c r="AI16" s="16"/>
      <c r="AJ16" s="7">
        <v>0</v>
      </c>
      <c r="AK16" s="16"/>
      <c r="AL16" s="16"/>
      <c r="AM16" s="16"/>
      <c r="AN16" s="7">
        <f t="shared" si="1"/>
        <v>0</v>
      </c>
      <c r="AO16" s="16"/>
      <c r="AP16" s="3"/>
      <c r="AQ16" s="16"/>
      <c r="AR16" s="7">
        <v>0</v>
      </c>
      <c r="AS16" s="16"/>
      <c r="AT16" s="3"/>
      <c r="AU16" s="16"/>
      <c r="AV16" s="7">
        <v>0</v>
      </c>
      <c r="AW16" s="16"/>
      <c r="AX16" s="3"/>
      <c r="AY16" s="16"/>
      <c r="AZ16" s="7">
        <v>0</v>
      </c>
      <c r="BA16" s="16"/>
      <c r="BB16" s="3"/>
      <c r="BC16" s="16"/>
      <c r="BD16" s="7">
        <v>0</v>
      </c>
      <c r="BE16" s="16"/>
      <c r="BF16" s="7"/>
      <c r="BG16" s="16"/>
      <c r="BH16" s="7">
        <v>0</v>
      </c>
      <c r="BI16" s="16"/>
      <c r="BJ16" s="16"/>
      <c r="BK16" s="16"/>
      <c r="BL16" s="7">
        <f t="shared" si="2"/>
        <v>0</v>
      </c>
      <c r="BM16" s="16"/>
      <c r="BN16" s="7"/>
      <c r="BO16" s="16"/>
      <c r="BP16" s="7">
        <v>0</v>
      </c>
      <c r="BQ16" s="16"/>
      <c r="BR16" s="3"/>
      <c r="BS16" s="16"/>
      <c r="BT16" s="7">
        <v>0</v>
      </c>
      <c r="BU16" s="16"/>
      <c r="BV16" s="7"/>
      <c r="BW16" s="16"/>
      <c r="BX16" s="7">
        <v>750</v>
      </c>
      <c r="BY16" s="16"/>
      <c r="BZ16" s="7"/>
      <c r="CA16" s="16"/>
      <c r="CB16" s="7">
        <f t="shared" si="3"/>
        <v>750</v>
      </c>
      <c r="CC16" s="16"/>
      <c r="CD16" s="7"/>
      <c r="CE16" s="16"/>
      <c r="CF16" s="7">
        <v>0</v>
      </c>
      <c r="CG16" s="16"/>
      <c r="CH16" s="16"/>
      <c r="CI16" s="16"/>
      <c r="CJ16" s="7">
        <f t="shared" si="4"/>
        <v>750</v>
      </c>
      <c r="CK16" s="16"/>
      <c r="CL16" s="7"/>
      <c r="CM16" s="16"/>
      <c r="CN16" s="7">
        <v>0</v>
      </c>
      <c r="CO16" s="16"/>
      <c r="CP16" s="16"/>
      <c r="CQ16" s="16"/>
      <c r="CR16" s="7">
        <v>0</v>
      </c>
      <c r="CS16" s="16"/>
      <c r="CT16" s="16"/>
      <c r="CU16" s="16"/>
      <c r="CV16" s="7">
        <v>0</v>
      </c>
      <c r="CW16" s="16"/>
      <c r="CX16" s="16"/>
      <c r="CY16" s="16"/>
      <c r="CZ16" s="7">
        <f t="shared" si="5"/>
        <v>0</v>
      </c>
      <c r="DA16" s="16"/>
      <c r="DB16" s="16"/>
      <c r="DC16" s="16"/>
      <c r="DD16" s="7">
        <v>0</v>
      </c>
      <c r="DE16" s="16"/>
      <c r="DF16" s="7">
        <v>0</v>
      </c>
      <c r="DG16" s="16"/>
      <c r="DH16" s="7">
        <f t="shared" si="6"/>
        <v>750</v>
      </c>
      <c r="DI16" s="16"/>
      <c r="DJ16" s="7">
        <f t="shared" si="7"/>
        <v>0</v>
      </c>
    </row>
    <row r="17" spans="1:114" x14ac:dyDescent="0.25">
      <c r="A17" s="2"/>
      <c r="B17" s="2"/>
      <c r="C17" s="2"/>
      <c r="D17" s="2"/>
      <c r="E17" s="2" t="s">
        <v>123</v>
      </c>
      <c r="F17" s="2"/>
      <c r="G17" s="2"/>
      <c r="H17" s="3">
        <f>ROUND(SUM(H11:H16),5)</f>
        <v>357.02</v>
      </c>
      <c r="I17" s="16"/>
      <c r="J17" s="3"/>
      <c r="K17" s="16"/>
      <c r="L17" s="3">
        <f>ROUND(SUM(L11:L16),5)</f>
        <v>0</v>
      </c>
      <c r="M17" s="16"/>
      <c r="N17" s="16"/>
      <c r="O17" s="16"/>
      <c r="P17" s="3">
        <f>ROUND(SUM(P11:P16),5)</f>
        <v>439.24</v>
      </c>
      <c r="Q17" s="16"/>
      <c r="R17" s="3"/>
      <c r="S17" s="16"/>
      <c r="T17" s="3">
        <f t="shared" si="0"/>
        <v>796.26</v>
      </c>
      <c r="U17" s="16"/>
      <c r="V17" s="3"/>
      <c r="W17" s="16"/>
      <c r="X17" s="3">
        <f>ROUND(SUM(X11:X16),5)</f>
        <v>52504.97</v>
      </c>
      <c r="Y17" s="16"/>
      <c r="Z17" s="3">
        <f>ROUND(SUM(Z11:Z16),5)</f>
        <v>90000</v>
      </c>
      <c r="AA17" s="16"/>
      <c r="AB17" s="3">
        <f>ROUND(SUM(AB11:AB16),5)</f>
        <v>0</v>
      </c>
      <c r="AC17" s="16"/>
      <c r="AD17" s="3"/>
      <c r="AE17" s="16"/>
      <c r="AF17" s="3">
        <f>ROUND(SUM(AF11:AF16),5)</f>
        <v>0</v>
      </c>
      <c r="AG17" s="16"/>
      <c r="AH17" s="3"/>
      <c r="AI17" s="16"/>
      <c r="AJ17" s="3">
        <f>ROUND(SUM(AJ11:AJ16),5)</f>
        <v>0</v>
      </c>
      <c r="AK17" s="16"/>
      <c r="AL17" s="16"/>
      <c r="AM17" s="16"/>
      <c r="AN17" s="3">
        <f t="shared" si="1"/>
        <v>0</v>
      </c>
      <c r="AO17" s="16"/>
      <c r="AP17" s="3"/>
      <c r="AQ17" s="16"/>
      <c r="AR17" s="3">
        <f>ROUND(SUM(AR11:AR16),5)</f>
        <v>0</v>
      </c>
      <c r="AS17" s="16"/>
      <c r="AT17" s="3"/>
      <c r="AU17" s="16"/>
      <c r="AV17" s="3">
        <f>ROUND(SUM(AV11:AV16),5)</f>
        <v>161.1</v>
      </c>
      <c r="AW17" s="16"/>
      <c r="AX17" s="3"/>
      <c r="AY17" s="16"/>
      <c r="AZ17" s="3">
        <f>ROUND(SUM(AZ11:AZ16),5)</f>
        <v>0</v>
      </c>
      <c r="BA17" s="16"/>
      <c r="BB17" s="3"/>
      <c r="BC17" s="16"/>
      <c r="BD17" s="3">
        <f>ROUND(SUM(BD11:BD16),5)</f>
        <v>17500</v>
      </c>
      <c r="BE17" s="16"/>
      <c r="BF17" s="3">
        <f>ROUND(SUM(BF11:BF16),5)</f>
        <v>5750</v>
      </c>
      <c r="BG17" s="16"/>
      <c r="BH17" s="3">
        <f>ROUND(SUM(BH11:BH16),5)</f>
        <v>0</v>
      </c>
      <c r="BI17" s="16"/>
      <c r="BJ17" s="16"/>
      <c r="BK17" s="16"/>
      <c r="BL17" s="3">
        <f t="shared" si="2"/>
        <v>17500</v>
      </c>
      <c r="BM17" s="16"/>
      <c r="BN17" s="3">
        <f>ROUND(BB17+BF17+BJ17,5)</f>
        <v>5750</v>
      </c>
      <c r="BO17" s="16"/>
      <c r="BP17" s="3">
        <f>ROUND(SUM(BP11:BP16),5)</f>
        <v>6830</v>
      </c>
      <c r="BQ17" s="16"/>
      <c r="BR17" s="3"/>
      <c r="BS17" s="16"/>
      <c r="BT17" s="3">
        <f>ROUND(SUM(BT11:BT16),5)</f>
        <v>2240</v>
      </c>
      <c r="BU17" s="16"/>
      <c r="BV17" s="3">
        <f>ROUND(SUM(BV11:BV16),5)</f>
        <v>25000</v>
      </c>
      <c r="BW17" s="16"/>
      <c r="BX17" s="3">
        <f>ROUND(SUM(BX11:BX16),5)</f>
        <v>865</v>
      </c>
      <c r="BY17" s="16"/>
      <c r="BZ17" s="3">
        <f>ROUND(SUM(BZ11:BZ16),5)</f>
        <v>7500</v>
      </c>
      <c r="CA17" s="16"/>
      <c r="CB17" s="3">
        <f t="shared" si="3"/>
        <v>9935</v>
      </c>
      <c r="CC17" s="16"/>
      <c r="CD17" s="3">
        <f>ROUND(BR17+BV17+BZ17,5)</f>
        <v>32500</v>
      </c>
      <c r="CE17" s="16"/>
      <c r="CF17" s="3">
        <f>ROUND(SUM(CF11:CF16),5)</f>
        <v>0</v>
      </c>
      <c r="CG17" s="16"/>
      <c r="CH17" s="16"/>
      <c r="CI17" s="16"/>
      <c r="CJ17" s="3">
        <f t="shared" si="4"/>
        <v>27596.1</v>
      </c>
      <c r="CK17" s="16"/>
      <c r="CL17" s="3">
        <f>ROUND(AP17+AT17+AX17+BN17+CD17+CH17,5)</f>
        <v>38250</v>
      </c>
      <c r="CM17" s="16"/>
      <c r="CN17" s="3">
        <f>ROUND(SUM(CN11:CN16),5)</f>
        <v>0</v>
      </c>
      <c r="CO17" s="16"/>
      <c r="CP17" s="16"/>
      <c r="CQ17" s="16"/>
      <c r="CR17" s="3">
        <f>ROUND(SUM(CR11:CR16),5)</f>
        <v>0</v>
      </c>
      <c r="CS17" s="16"/>
      <c r="CT17" s="16"/>
      <c r="CU17" s="16"/>
      <c r="CV17" s="3">
        <f>ROUND(SUM(CV11:CV16),5)</f>
        <v>0</v>
      </c>
      <c r="CW17" s="16"/>
      <c r="CX17" s="16"/>
      <c r="CY17" s="16"/>
      <c r="CZ17" s="3">
        <f t="shared" si="5"/>
        <v>0</v>
      </c>
      <c r="DA17" s="16"/>
      <c r="DB17" s="16"/>
      <c r="DC17" s="16"/>
      <c r="DD17" s="3">
        <f>ROUND(SUM(DD11:DD16),5)</f>
        <v>0</v>
      </c>
      <c r="DE17" s="16"/>
      <c r="DF17" s="3">
        <f>ROUND(SUM(DF11:DF16),5)</f>
        <v>0</v>
      </c>
      <c r="DG17" s="16"/>
      <c r="DH17" s="3">
        <f t="shared" si="6"/>
        <v>80897.33</v>
      </c>
      <c r="DI17" s="16"/>
      <c r="DJ17" s="3">
        <f t="shared" si="7"/>
        <v>128250</v>
      </c>
    </row>
    <row r="18" spans="1:114" x14ac:dyDescent="0.25">
      <c r="A18" s="2"/>
      <c r="B18" s="2"/>
      <c r="C18" s="2"/>
      <c r="D18" s="2"/>
      <c r="E18" s="2" t="s">
        <v>124</v>
      </c>
      <c r="F18" s="2"/>
      <c r="G18" s="2"/>
      <c r="H18" s="3"/>
      <c r="I18" s="16"/>
      <c r="J18" s="3"/>
      <c r="K18" s="16"/>
      <c r="L18" s="3"/>
      <c r="M18" s="16"/>
      <c r="N18" s="16"/>
      <c r="O18" s="16"/>
      <c r="P18" s="3"/>
      <c r="Q18" s="16"/>
      <c r="R18" s="3"/>
      <c r="S18" s="16"/>
      <c r="T18" s="3"/>
      <c r="U18" s="16"/>
      <c r="V18" s="3"/>
      <c r="W18" s="16"/>
      <c r="X18" s="3"/>
      <c r="Y18" s="16"/>
      <c r="Z18" s="3"/>
      <c r="AA18" s="16"/>
      <c r="AB18" s="3"/>
      <c r="AC18" s="16"/>
      <c r="AD18" s="3"/>
      <c r="AE18" s="16"/>
      <c r="AF18" s="3"/>
      <c r="AG18" s="16"/>
      <c r="AH18" s="3"/>
      <c r="AI18" s="16"/>
      <c r="AJ18" s="3"/>
      <c r="AK18" s="16"/>
      <c r="AL18" s="16"/>
      <c r="AM18" s="16"/>
      <c r="AN18" s="3"/>
      <c r="AO18" s="16"/>
      <c r="AP18" s="3"/>
      <c r="AQ18" s="16"/>
      <c r="AR18" s="3"/>
      <c r="AS18" s="16"/>
      <c r="AT18" s="3"/>
      <c r="AU18" s="16"/>
      <c r="AV18" s="3"/>
      <c r="AW18" s="16"/>
      <c r="AX18" s="3"/>
      <c r="AY18" s="16"/>
      <c r="AZ18" s="3"/>
      <c r="BA18" s="16"/>
      <c r="BB18" s="3"/>
      <c r="BC18" s="16"/>
      <c r="BD18" s="3"/>
      <c r="BE18" s="16"/>
      <c r="BF18" s="3"/>
      <c r="BG18" s="16"/>
      <c r="BH18" s="3"/>
      <c r="BI18" s="16"/>
      <c r="BJ18" s="16"/>
      <c r="BK18" s="16"/>
      <c r="BL18" s="3"/>
      <c r="BM18" s="16"/>
      <c r="BN18" s="3"/>
      <c r="BO18" s="16"/>
      <c r="BP18" s="3"/>
      <c r="BQ18" s="16"/>
      <c r="BR18" s="3"/>
      <c r="BS18" s="16"/>
      <c r="BT18" s="3"/>
      <c r="BU18" s="16"/>
      <c r="BV18" s="3"/>
      <c r="BW18" s="16"/>
      <c r="BX18" s="3"/>
      <c r="BY18" s="16"/>
      <c r="BZ18" s="3"/>
      <c r="CA18" s="16"/>
      <c r="CB18" s="3"/>
      <c r="CC18" s="16"/>
      <c r="CD18" s="3"/>
      <c r="CE18" s="16"/>
      <c r="CF18" s="3"/>
      <c r="CG18" s="16"/>
      <c r="CH18" s="16"/>
      <c r="CI18" s="16"/>
      <c r="CJ18" s="3"/>
      <c r="CK18" s="16"/>
      <c r="CL18" s="3"/>
      <c r="CM18" s="16"/>
      <c r="CN18" s="3"/>
      <c r="CO18" s="16"/>
      <c r="CP18" s="16"/>
      <c r="CQ18" s="16"/>
      <c r="CR18" s="3"/>
      <c r="CS18" s="16"/>
      <c r="CT18" s="16"/>
      <c r="CU18" s="16"/>
      <c r="CV18" s="3"/>
      <c r="CW18" s="16"/>
      <c r="CX18" s="16"/>
      <c r="CY18" s="16"/>
      <c r="CZ18" s="3"/>
      <c r="DA18" s="16"/>
      <c r="DB18" s="16"/>
      <c r="DC18" s="16"/>
      <c r="DD18" s="3"/>
      <c r="DE18" s="16"/>
      <c r="DF18" s="3"/>
      <c r="DG18" s="16"/>
      <c r="DH18" s="3"/>
      <c r="DI18" s="16"/>
      <c r="DJ18" s="3"/>
    </row>
    <row r="19" spans="1:114" x14ac:dyDescent="0.25">
      <c r="A19" s="2"/>
      <c r="B19" s="2"/>
      <c r="C19" s="2"/>
      <c r="D19" s="2"/>
      <c r="E19" s="2"/>
      <c r="F19" s="2" t="s">
        <v>126</v>
      </c>
      <c r="G19" s="2"/>
      <c r="H19" s="3">
        <v>0</v>
      </c>
      <c r="I19" s="16"/>
      <c r="J19" s="3"/>
      <c r="K19" s="16"/>
      <c r="L19" s="3">
        <v>0</v>
      </c>
      <c r="M19" s="16"/>
      <c r="N19" s="16"/>
      <c r="O19" s="16"/>
      <c r="P19" s="3">
        <v>0</v>
      </c>
      <c r="Q19" s="16"/>
      <c r="R19" s="3"/>
      <c r="S19" s="16"/>
      <c r="T19" s="3">
        <f>ROUND(H19+L19+P19,5)</f>
        <v>0</v>
      </c>
      <c r="U19" s="16"/>
      <c r="V19" s="3"/>
      <c r="W19" s="16"/>
      <c r="X19" s="3">
        <v>3564.35</v>
      </c>
      <c r="Y19" s="16"/>
      <c r="Z19" s="3">
        <v>3000</v>
      </c>
      <c r="AA19" s="16"/>
      <c r="AB19" s="3">
        <v>0</v>
      </c>
      <c r="AC19" s="16"/>
      <c r="AD19" s="3"/>
      <c r="AE19" s="16"/>
      <c r="AF19" s="3">
        <v>0</v>
      </c>
      <c r="AG19" s="16"/>
      <c r="AH19" s="3"/>
      <c r="AI19" s="16"/>
      <c r="AJ19" s="3">
        <v>0</v>
      </c>
      <c r="AK19" s="16"/>
      <c r="AL19" s="16"/>
      <c r="AM19" s="16"/>
      <c r="AN19" s="3">
        <f>ROUND(AB19+AF19+AJ19,5)</f>
        <v>0</v>
      </c>
      <c r="AO19" s="16"/>
      <c r="AP19" s="3"/>
      <c r="AQ19" s="16"/>
      <c r="AR19" s="3">
        <v>0</v>
      </c>
      <c r="AS19" s="16"/>
      <c r="AT19" s="3"/>
      <c r="AU19" s="16"/>
      <c r="AV19" s="3">
        <v>0</v>
      </c>
      <c r="AW19" s="16"/>
      <c r="AX19" s="3"/>
      <c r="AY19" s="16"/>
      <c r="AZ19" s="3">
        <v>0</v>
      </c>
      <c r="BA19" s="16"/>
      <c r="BB19" s="3"/>
      <c r="BC19" s="16"/>
      <c r="BD19" s="3">
        <v>0</v>
      </c>
      <c r="BE19" s="16"/>
      <c r="BF19" s="3"/>
      <c r="BG19" s="16"/>
      <c r="BH19" s="3">
        <v>0</v>
      </c>
      <c r="BI19" s="16"/>
      <c r="BJ19" s="16"/>
      <c r="BK19" s="16"/>
      <c r="BL19" s="3">
        <f>ROUND(AZ19+BD19+BH19,5)</f>
        <v>0</v>
      </c>
      <c r="BM19" s="16"/>
      <c r="BN19" s="3"/>
      <c r="BO19" s="16"/>
      <c r="BP19" s="3">
        <v>0</v>
      </c>
      <c r="BQ19" s="16"/>
      <c r="BR19" s="3"/>
      <c r="BS19" s="16"/>
      <c r="BT19" s="3">
        <v>0</v>
      </c>
      <c r="BU19" s="16"/>
      <c r="BV19" s="3"/>
      <c r="BW19" s="16"/>
      <c r="BX19" s="3">
        <v>0</v>
      </c>
      <c r="BY19" s="16"/>
      <c r="BZ19" s="3"/>
      <c r="CA19" s="16"/>
      <c r="CB19" s="3">
        <f>ROUND(BP19+BT19+BX19,5)</f>
        <v>0</v>
      </c>
      <c r="CC19" s="16"/>
      <c r="CD19" s="3"/>
      <c r="CE19" s="16"/>
      <c r="CF19" s="3">
        <v>0</v>
      </c>
      <c r="CG19" s="16"/>
      <c r="CH19" s="16"/>
      <c r="CI19" s="16"/>
      <c r="CJ19" s="3">
        <f>ROUND(AN19+AR19+AV19+BL19+CB19+CF19,5)</f>
        <v>0</v>
      </c>
      <c r="CK19" s="16"/>
      <c r="CL19" s="3"/>
      <c r="CM19" s="16"/>
      <c r="CN19" s="3">
        <v>0</v>
      </c>
      <c r="CO19" s="16"/>
      <c r="CP19" s="16"/>
      <c r="CQ19" s="16"/>
      <c r="CR19" s="3">
        <v>0</v>
      </c>
      <c r="CS19" s="16"/>
      <c r="CT19" s="16"/>
      <c r="CU19" s="16"/>
      <c r="CV19" s="3">
        <v>0</v>
      </c>
      <c r="CW19" s="16"/>
      <c r="CX19" s="16"/>
      <c r="CY19" s="16"/>
      <c r="CZ19" s="3">
        <f>ROUND(CN19+CR19+CV19,5)</f>
        <v>0</v>
      </c>
      <c r="DA19" s="16"/>
      <c r="DB19" s="16"/>
      <c r="DC19" s="16"/>
      <c r="DD19" s="3">
        <v>0</v>
      </c>
      <c r="DE19" s="16"/>
      <c r="DF19" s="3">
        <v>0</v>
      </c>
      <c r="DG19" s="16"/>
      <c r="DH19" s="3">
        <f>ROUND(T19+X19+CJ19+CZ19+DD19,5)</f>
        <v>3564.35</v>
      </c>
      <c r="DI19" s="16"/>
      <c r="DJ19" s="3">
        <f>ROUND(V19+Z19+CL19+DB19+DF19,5)</f>
        <v>3000</v>
      </c>
    </row>
    <row r="20" spans="1:114" x14ac:dyDescent="0.25">
      <c r="A20" s="2"/>
      <c r="B20" s="2"/>
      <c r="C20" s="2"/>
      <c r="D20" s="2"/>
      <c r="E20" s="2"/>
      <c r="F20" s="2" t="s">
        <v>127</v>
      </c>
      <c r="G20" s="2"/>
      <c r="H20" s="3">
        <v>0</v>
      </c>
      <c r="I20" s="16"/>
      <c r="J20" s="3"/>
      <c r="K20" s="16"/>
      <c r="L20" s="3">
        <v>0</v>
      </c>
      <c r="M20" s="16"/>
      <c r="N20" s="16"/>
      <c r="O20" s="16"/>
      <c r="P20" s="3">
        <v>0</v>
      </c>
      <c r="Q20" s="16"/>
      <c r="R20" s="3"/>
      <c r="S20" s="16"/>
      <c r="T20" s="3">
        <f>ROUND(H20+L20+P20,5)</f>
        <v>0</v>
      </c>
      <c r="U20" s="16"/>
      <c r="V20" s="3"/>
      <c r="W20" s="16"/>
      <c r="X20" s="3">
        <v>1010.05</v>
      </c>
      <c r="Y20" s="16"/>
      <c r="Z20" s="3"/>
      <c r="AA20" s="16"/>
      <c r="AB20" s="3">
        <v>0</v>
      </c>
      <c r="AC20" s="16"/>
      <c r="AD20" s="3"/>
      <c r="AE20" s="16"/>
      <c r="AF20" s="3">
        <v>0</v>
      </c>
      <c r="AG20" s="16"/>
      <c r="AH20" s="3"/>
      <c r="AI20" s="16"/>
      <c r="AJ20" s="3">
        <v>0</v>
      </c>
      <c r="AK20" s="16"/>
      <c r="AL20" s="16"/>
      <c r="AM20" s="16"/>
      <c r="AN20" s="3">
        <f>ROUND(AB20+AF20+AJ20,5)</f>
        <v>0</v>
      </c>
      <c r="AO20" s="16"/>
      <c r="AP20" s="3"/>
      <c r="AQ20" s="16"/>
      <c r="AR20" s="3">
        <v>0</v>
      </c>
      <c r="AS20" s="16"/>
      <c r="AT20" s="3"/>
      <c r="AU20" s="16"/>
      <c r="AV20" s="3">
        <v>0</v>
      </c>
      <c r="AW20" s="16"/>
      <c r="AX20" s="3"/>
      <c r="AY20" s="16"/>
      <c r="AZ20" s="3">
        <v>0</v>
      </c>
      <c r="BA20" s="16"/>
      <c r="BB20" s="3"/>
      <c r="BC20" s="16"/>
      <c r="BD20" s="3">
        <v>0</v>
      </c>
      <c r="BE20" s="16"/>
      <c r="BF20" s="3"/>
      <c r="BG20" s="16"/>
      <c r="BH20" s="3">
        <v>0</v>
      </c>
      <c r="BI20" s="16"/>
      <c r="BJ20" s="16"/>
      <c r="BK20" s="16"/>
      <c r="BL20" s="3">
        <f>ROUND(AZ20+BD20+BH20,5)</f>
        <v>0</v>
      </c>
      <c r="BM20" s="16"/>
      <c r="BN20" s="3"/>
      <c r="BO20" s="16"/>
      <c r="BP20" s="3">
        <v>0</v>
      </c>
      <c r="BQ20" s="16"/>
      <c r="BR20" s="3"/>
      <c r="BS20" s="16"/>
      <c r="BT20" s="3">
        <v>0</v>
      </c>
      <c r="BU20" s="16"/>
      <c r="BV20" s="3"/>
      <c r="BW20" s="16"/>
      <c r="BX20" s="3">
        <v>0</v>
      </c>
      <c r="BY20" s="16"/>
      <c r="BZ20" s="3"/>
      <c r="CA20" s="16"/>
      <c r="CB20" s="3">
        <f>ROUND(BP20+BT20+BX20,5)</f>
        <v>0</v>
      </c>
      <c r="CC20" s="16"/>
      <c r="CD20" s="3"/>
      <c r="CE20" s="16"/>
      <c r="CF20" s="3">
        <v>0</v>
      </c>
      <c r="CG20" s="16"/>
      <c r="CH20" s="16"/>
      <c r="CI20" s="16"/>
      <c r="CJ20" s="3">
        <f>ROUND(AN20+AR20+AV20+BL20+CB20+CF20,5)</f>
        <v>0</v>
      </c>
      <c r="CK20" s="16"/>
      <c r="CL20" s="3"/>
      <c r="CM20" s="16"/>
      <c r="CN20" s="3">
        <v>0</v>
      </c>
      <c r="CO20" s="16"/>
      <c r="CP20" s="16"/>
      <c r="CQ20" s="16"/>
      <c r="CR20" s="3">
        <v>0</v>
      </c>
      <c r="CS20" s="16"/>
      <c r="CT20" s="16"/>
      <c r="CU20" s="16"/>
      <c r="CV20" s="3">
        <v>0</v>
      </c>
      <c r="CW20" s="16"/>
      <c r="CX20" s="16"/>
      <c r="CY20" s="16"/>
      <c r="CZ20" s="3">
        <f>ROUND(CN20+CR20+CV20,5)</f>
        <v>0</v>
      </c>
      <c r="DA20" s="16"/>
      <c r="DB20" s="16"/>
      <c r="DC20" s="16"/>
      <c r="DD20" s="3">
        <v>0</v>
      </c>
      <c r="DE20" s="16"/>
      <c r="DF20" s="3">
        <v>0</v>
      </c>
      <c r="DG20" s="16"/>
      <c r="DH20" s="3">
        <f>ROUND(T20+X20+CJ20+CZ20+DD20,5)</f>
        <v>1010.05</v>
      </c>
      <c r="DI20" s="16"/>
      <c r="DJ20" s="3">
        <f>ROUND(V20+Z20+CL20+DB20+DF20,5)</f>
        <v>0</v>
      </c>
    </row>
    <row r="21" spans="1:114" x14ac:dyDescent="0.25">
      <c r="A21" s="2"/>
      <c r="B21" s="2"/>
      <c r="C21" s="2"/>
      <c r="D21" s="2"/>
      <c r="E21" s="2"/>
      <c r="F21" s="2" t="s">
        <v>128</v>
      </c>
      <c r="G21" s="2"/>
      <c r="H21" s="3">
        <v>0</v>
      </c>
      <c r="I21" s="16"/>
      <c r="J21" s="3"/>
      <c r="K21" s="16"/>
      <c r="L21" s="3">
        <v>0</v>
      </c>
      <c r="M21" s="16"/>
      <c r="N21" s="16"/>
      <c r="O21" s="16"/>
      <c r="P21" s="3">
        <v>0</v>
      </c>
      <c r="Q21" s="16"/>
      <c r="R21" s="3">
        <v>6400</v>
      </c>
      <c r="S21" s="16"/>
      <c r="T21" s="3">
        <f>ROUND(H21+L21+P21,5)</f>
        <v>0</v>
      </c>
      <c r="U21" s="16"/>
      <c r="V21" s="3">
        <f>ROUND(J21+N21+R21,5)</f>
        <v>6400</v>
      </c>
      <c r="W21" s="16"/>
      <c r="X21" s="3">
        <v>0</v>
      </c>
      <c r="Y21" s="16"/>
      <c r="Z21" s="3"/>
      <c r="AA21" s="16"/>
      <c r="AB21" s="3">
        <v>0</v>
      </c>
      <c r="AC21" s="16"/>
      <c r="AD21" s="3"/>
      <c r="AE21" s="16"/>
      <c r="AF21" s="3">
        <v>0</v>
      </c>
      <c r="AG21" s="16"/>
      <c r="AH21" s="3"/>
      <c r="AI21" s="16"/>
      <c r="AJ21" s="3">
        <v>0</v>
      </c>
      <c r="AK21" s="16"/>
      <c r="AL21" s="16"/>
      <c r="AM21" s="16"/>
      <c r="AN21" s="3">
        <f>ROUND(AB21+AF21+AJ21,5)</f>
        <v>0</v>
      </c>
      <c r="AO21" s="16"/>
      <c r="AP21" s="3"/>
      <c r="AQ21" s="16"/>
      <c r="AR21" s="3">
        <v>0</v>
      </c>
      <c r="AS21" s="16"/>
      <c r="AT21" s="3"/>
      <c r="AU21" s="16"/>
      <c r="AV21" s="3">
        <v>0</v>
      </c>
      <c r="AW21" s="16"/>
      <c r="AX21" s="3"/>
      <c r="AY21" s="16"/>
      <c r="AZ21" s="3">
        <v>0</v>
      </c>
      <c r="BA21" s="16"/>
      <c r="BB21" s="3"/>
      <c r="BC21" s="16"/>
      <c r="BD21" s="3">
        <v>0</v>
      </c>
      <c r="BE21" s="16"/>
      <c r="BF21" s="3"/>
      <c r="BG21" s="16"/>
      <c r="BH21" s="3">
        <v>0</v>
      </c>
      <c r="BI21" s="16"/>
      <c r="BJ21" s="16"/>
      <c r="BK21" s="16"/>
      <c r="BL21" s="3">
        <f>ROUND(AZ21+BD21+BH21,5)</f>
        <v>0</v>
      </c>
      <c r="BM21" s="16"/>
      <c r="BN21" s="3"/>
      <c r="BO21" s="16"/>
      <c r="BP21" s="3">
        <v>0</v>
      </c>
      <c r="BQ21" s="16"/>
      <c r="BR21" s="3"/>
      <c r="BS21" s="16"/>
      <c r="BT21" s="3">
        <v>0</v>
      </c>
      <c r="BU21" s="16"/>
      <c r="BV21" s="3"/>
      <c r="BW21" s="16"/>
      <c r="BX21" s="3">
        <v>0</v>
      </c>
      <c r="BY21" s="16"/>
      <c r="BZ21" s="3"/>
      <c r="CA21" s="16"/>
      <c r="CB21" s="3">
        <f>ROUND(BP21+BT21+BX21,5)</f>
        <v>0</v>
      </c>
      <c r="CC21" s="16"/>
      <c r="CD21" s="3"/>
      <c r="CE21" s="16"/>
      <c r="CF21" s="3">
        <v>0</v>
      </c>
      <c r="CG21" s="16"/>
      <c r="CH21" s="16"/>
      <c r="CI21" s="16"/>
      <c r="CJ21" s="3">
        <f>ROUND(AN21+AR21+AV21+BL21+CB21+CF21,5)</f>
        <v>0</v>
      </c>
      <c r="CK21" s="16"/>
      <c r="CL21" s="3"/>
      <c r="CM21" s="16"/>
      <c r="CN21" s="3">
        <v>0</v>
      </c>
      <c r="CO21" s="16"/>
      <c r="CP21" s="16"/>
      <c r="CQ21" s="16"/>
      <c r="CR21" s="3">
        <v>0</v>
      </c>
      <c r="CS21" s="16"/>
      <c r="CT21" s="16"/>
      <c r="CU21" s="16"/>
      <c r="CV21" s="3">
        <v>0</v>
      </c>
      <c r="CW21" s="16"/>
      <c r="CX21" s="16"/>
      <c r="CY21" s="16"/>
      <c r="CZ21" s="3">
        <f>ROUND(CN21+CR21+CV21,5)</f>
        <v>0</v>
      </c>
      <c r="DA21" s="16"/>
      <c r="DB21" s="16"/>
      <c r="DC21" s="16"/>
      <c r="DD21" s="3">
        <v>0</v>
      </c>
      <c r="DE21" s="16"/>
      <c r="DF21" s="3">
        <v>0</v>
      </c>
      <c r="DG21" s="16"/>
      <c r="DH21" s="3">
        <f>ROUND(T21+X21+CJ21+CZ21+DD21,5)</f>
        <v>0</v>
      </c>
      <c r="DI21" s="16"/>
      <c r="DJ21" s="3">
        <f>ROUND(V21+Z21+CL21+DB21+DF21,5)</f>
        <v>6400</v>
      </c>
    </row>
    <row r="22" spans="1:114" x14ac:dyDescent="0.25">
      <c r="A22" s="2"/>
      <c r="B22" s="2"/>
      <c r="C22" s="2"/>
      <c r="D22" s="2"/>
      <c r="E22" s="2"/>
      <c r="F22" s="2" t="s">
        <v>129</v>
      </c>
      <c r="G22" s="2"/>
      <c r="H22" s="3">
        <v>0</v>
      </c>
      <c r="I22" s="16"/>
      <c r="J22" s="3"/>
      <c r="K22" s="16"/>
      <c r="L22" s="3">
        <v>0</v>
      </c>
      <c r="M22" s="16"/>
      <c r="N22" s="16"/>
      <c r="O22" s="16"/>
      <c r="P22" s="3">
        <v>0</v>
      </c>
      <c r="Q22" s="16"/>
      <c r="R22" s="3"/>
      <c r="S22" s="16"/>
      <c r="T22" s="3">
        <f>ROUND(H22+L22+P22,5)</f>
        <v>0</v>
      </c>
      <c r="U22" s="16"/>
      <c r="V22" s="3"/>
      <c r="W22" s="16"/>
      <c r="X22" s="3">
        <v>0</v>
      </c>
      <c r="Y22" s="16"/>
      <c r="Z22" s="3"/>
      <c r="AA22" s="16"/>
      <c r="AB22" s="3">
        <v>0</v>
      </c>
      <c r="AC22" s="16"/>
      <c r="AD22" s="3"/>
      <c r="AE22" s="16"/>
      <c r="AF22" s="3">
        <v>0</v>
      </c>
      <c r="AG22" s="16"/>
      <c r="AH22" s="3"/>
      <c r="AI22" s="16"/>
      <c r="AJ22" s="3">
        <v>0</v>
      </c>
      <c r="AK22" s="16"/>
      <c r="AL22" s="16"/>
      <c r="AM22" s="16"/>
      <c r="AN22" s="3">
        <f>ROUND(AB22+AF22+AJ22,5)</f>
        <v>0</v>
      </c>
      <c r="AO22" s="16"/>
      <c r="AP22" s="3"/>
      <c r="AQ22" s="16"/>
      <c r="AR22" s="3">
        <v>0</v>
      </c>
      <c r="AS22" s="16"/>
      <c r="AT22" s="3"/>
      <c r="AU22" s="16"/>
      <c r="AV22" s="3">
        <v>0</v>
      </c>
      <c r="AW22" s="16"/>
      <c r="AX22" s="3"/>
      <c r="AY22" s="16"/>
      <c r="AZ22" s="3">
        <v>0</v>
      </c>
      <c r="BA22" s="16"/>
      <c r="BB22" s="3"/>
      <c r="BC22" s="16"/>
      <c r="BD22" s="3">
        <v>0</v>
      </c>
      <c r="BE22" s="16"/>
      <c r="BF22" s="3"/>
      <c r="BG22" s="16"/>
      <c r="BH22" s="3">
        <v>0</v>
      </c>
      <c r="BI22" s="16"/>
      <c r="BJ22" s="16"/>
      <c r="BK22" s="16"/>
      <c r="BL22" s="3">
        <f>ROUND(AZ22+BD22+BH22,5)</f>
        <v>0</v>
      </c>
      <c r="BM22" s="16"/>
      <c r="BN22" s="3"/>
      <c r="BO22" s="16"/>
      <c r="BP22" s="3">
        <v>0</v>
      </c>
      <c r="BQ22" s="16"/>
      <c r="BR22" s="3"/>
      <c r="BS22" s="16"/>
      <c r="BT22" s="3">
        <v>0</v>
      </c>
      <c r="BU22" s="16"/>
      <c r="BV22" s="3"/>
      <c r="BW22" s="16"/>
      <c r="BX22" s="3">
        <v>1505</v>
      </c>
      <c r="BY22" s="16"/>
      <c r="BZ22" s="3"/>
      <c r="CA22" s="16"/>
      <c r="CB22" s="3">
        <f>ROUND(BP22+BT22+BX22,5)</f>
        <v>1505</v>
      </c>
      <c r="CC22" s="16"/>
      <c r="CD22" s="3"/>
      <c r="CE22" s="16"/>
      <c r="CF22" s="3">
        <v>0</v>
      </c>
      <c r="CG22" s="16"/>
      <c r="CH22" s="16"/>
      <c r="CI22" s="16"/>
      <c r="CJ22" s="3">
        <f>ROUND(AN22+AR22+AV22+BL22+CB22+CF22,5)</f>
        <v>1505</v>
      </c>
      <c r="CK22" s="16"/>
      <c r="CL22" s="3"/>
      <c r="CM22" s="16"/>
      <c r="CN22" s="3">
        <v>0</v>
      </c>
      <c r="CO22" s="16"/>
      <c r="CP22" s="16"/>
      <c r="CQ22" s="16"/>
      <c r="CR22" s="3">
        <v>0</v>
      </c>
      <c r="CS22" s="16"/>
      <c r="CT22" s="16"/>
      <c r="CU22" s="16"/>
      <c r="CV22" s="3">
        <v>0</v>
      </c>
      <c r="CW22" s="16"/>
      <c r="CX22" s="16"/>
      <c r="CY22" s="16"/>
      <c r="CZ22" s="3">
        <f>ROUND(CN22+CR22+CV22,5)</f>
        <v>0</v>
      </c>
      <c r="DA22" s="16"/>
      <c r="DB22" s="16"/>
      <c r="DC22" s="16"/>
      <c r="DD22" s="3">
        <v>0</v>
      </c>
      <c r="DE22" s="16"/>
      <c r="DF22" s="3">
        <v>0</v>
      </c>
      <c r="DG22" s="16"/>
      <c r="DH22" s="3">
        <f>ROUND(T22+X22+CJ22+CZ22+DD22,5)</f>
        <v>1505</v>
      </c>
      <c r="DI22" s="16"/>
      <c r="DJ22" s="3">
        <f>ROUND(V22+Z22+CL22+DB22+DF22,5)</f>
        <v>0</v>
      </c>
    </row>
    <row r="23" spans="1:114" x14ac:dyDescent="0.25">
      <c r="A23" s="2"/>
      <c r="B23" s="2"/>
      <c r="C23" s="2"/>
      <c r="D23" s="2"/>
      <c r="E23" s="2"/>
      <c r="F23" s="2" t="s">
        <v>130</v>
      </c>
      <c r="G23" s="2"/>
      <c r="H23" s="3">
        <v>0</v>
      </c>
      <c r="I23" s="16"/>
      <c r="J23" s="3"/>
      <c r="K23" s="16"/>
      <c r="L23" s="3">
        <v>0</v>
      </c>
      <c r="M23" s="16"/>
      <c r="N23" s="16"/>
      <c r="O23" s="16"/>
      <c r="P23" s="3">
        <v>0</v>
      </c>
      <c r="Q23" s="16"/>
      <c r="R23" s="3"/>
      <c r="S23" s="16"/>
      <c r="T23" s="3">
        <f>ROUND(H23+L23+P23,5)</f>
        <v>0</v>
      </c>
      <c r="U23" s="16"/>
      <c r="V23" s="3"/>
      <c r="W23" s="16"/>
      <c r="X23" s="3">
        <v>0</v>
      </c>
      <c r="Y23" s="16"/>
      <c r="Z23" s="3"/>
      <c r="AA23" s="16"/>
      <c r="AB23" s="3">
        <v>0</v>
      </c>
      <c r="AC23" s="16"/>
      <c r="AD23" s="3"/>
      <c r="AE23" s="16"/>
      <c r="AF23" s="3">
        <v>0</v>
      </c>
      <c r="AG23" s="16"/>
      <c r="AH23" s="3"/>
      <c r="AI23" s="16"/>
      <c r="AJ23" s="3">
        <v>0</v>
      </c>
      <c r="AK23" s="16"/>
      <c r="AL23" s="16"/>
      <c r="AM23" s="16"/>
      <c r="AN23" s="3">
        <f>ROUND(AB23+AF23+AJ23,5)</f>
        <v>0</v>
      </c>
      <c r="AO23" s="16"/>
      <c r="AP23" s="3"/>
      <c r="AQ23" s="16"/>
      <c r="AR23" s="3">
        <v>0</v>
      </c>
      <c r="AS23" s="16"/>
      <c r="AT23" s="3"/>
      <c r="AU23" s="16"/>
      <c r="AV23" s="3">
        <v>0</v>
      </c>
      <c r="AW23" s="16"/>
      <c r="AX23" s="3"/>
      <c r="AY23" s="16"/>
      <c r="AZ23" s="3">
        <v>0</v>
      </c>
      <c r="BA23" s="16"/>
      <c r="BB23" s="3"/>
      <c r="BC23" s="16"/>
      <c r="BD23" s="3">
        <v>0</v>
      </c>
      <c r="BE23" s="16"/>
      <c r="BF23" s="3"/>
      <c r="BG23" s="16"/>
      <c r="BH23" s="3">
        <v>0</v>
      </c>
      <c r="BI23" s="16"/>
      <c r="BJ23" s="16"/>
      <c r="BK23" s="16"/>
      <c r="BL23" s="3">
        <f>ROUND(AZ23+BD23+BH23,5)</f>
        <v>0</v>
      </c>
      <c r="BM23" s="16"/>
      <c r="BN23" s="3"/>
      <c r="BO23" s="16"/>
      <c r="BP23" s="3">
        <v>0</v>
      </c>
      <c r="BQ23" s="16"/>
      <c r="BR23" s="3"/>
      <c r="BS23" s="16"/>
      <c r="BT23" s="3">
        <v>0</v>
      </c>
      <c r="BU23" s="16"/>
      <c r="BV23" s="3"/>
      <c r="BW23" s="16"/>
      <c r="BX23" s="3">
        <v>0</v>
      </c>
      <c r="BY23" s="16"/>
      <c r="BZ23" s="3"/>
      <c r="CA23" s="16"/>
      <c r="CB23" s="3">
        <f>ROUND(BP23+BT23+BX23,5)</f>
        <v>0</v>
      </c>
      <c r="CC23" s="16"/>
      <c r="CD23" s="3"/>
      <c r="CE23" s="16"/>
      <c r="CF23" s="3">
        <v>0</v>
      </c>
      <c r="CG23" s="16"/>
      <c r="CH23" s="16"/>
      <c r="CI23" s="16"/>
      <c r="CJ23" s="3">
        <f>ROUND(AN23+AR23+AV23+BL23+CB23+CF23,5)</f>
        <v>0</v>
      </c>
      <c r="CK23" s="16"/>
      <c r="CL23" s="3"/>
      <c r="CM23" s="16"/>
      <c r="CN23" s="3">
        <v>0</v>
      </c>
      <c r="CO23" s="16"/>
      <c r="CP23" s="16"/>
      <c r="CQ23" s="16"/>
      <c r="CR23" s="3">
        <v>0</v>
      </c>
      <c r="CS23" s="16"/>
      <c r="CT23" s="16"/>
      <c r="CU23" s="16"/>
      <c r="CV23" s="3">
        <v>0</v>
      </c>
      <c r="CW23" s="16"/>
      <c r="CX23" s="16"/>
      <c r="CY23" s="16"/>
      <c r="CZ23" s="3">
        <f>ROUND(CN23+CR23+CV23,5)</f>
        <v>0</v>
      </c>
      <c r="DA23" s="16"/>
      <c r="DB23" s="16"/>
      <c r="DC23" s="16"/>
      <c r="DD23" s="3">
        <v>0</v>
      </c>
      <c r="DE23" s="16"/>
      <c r="DF23" s="3">
        <v>0</v>
      </c>
      <c r="DG23" s="16"/>
      <c r="DH23" s="3">
        <f>ROUND(T23+X23+CJ23+CZ23+DD23,5)</f>
        <v>0</v>
      </c>
      <c r="DI23" s="16"/>
      <c r="DJ23" s="3">
        <f>ROUND(V23+Z23+CL23+DB23+DF23,5)</f>
        <v>0</v>
      </c>
    </row>
    <row r="24" spans="1:114" x14ac:dyDescent="0.25">
      <c r="A24" s="2"/>
      <c r="B24" s="2"/>
      <c r="C24" s="2"/>
      <c r="D24" s="2"/>
      <c r="E24" s="2"/>
      <c r="F24" s="2" t="s">
        <v>131</v>
      </c>
      <c r="G24" s="2"/>
      <c r="H24" s="3"/>
      <c r="I24" s="16"/>
      <c r="J24" s="3"/>
      <c r="K24" s="16"/>
      <c r="L24" s="3"/>
      <c r="M24" s="16"/>
      <c r="N24" s="16"/>
      <c r="O24" s="16"/>
      <c r="P24" s="3"/>
      <c r="Q24" s="16"/>
      <c r="R24" s="3"/>
      <c r="S24" s="16"/>
      <c r="T24" s="3"/>
      <c r="U24" s="16"/>
      <c r="V24" s="3"/>
      <c r="W24" s="16"/>
      <c r="X24" s="3"/>
      <c r="Y24" s="16"/>
      <c r="Z24" s="3"/>
      <c r="AA24" s="16"/>
      <c r="AB24" s="3"/>
      <c r="AC24" s="16"/>
      <c r="AD24" s="3"/>
      <c r="AE24" s="16"/>
      <c r="AF24" s="3"/>
      <c r="AG24" s="16"/>
      <c r="AH24" s="3"/>
      <c r="AI24" s="16"/>
      <c r="AJ24" s="3"/>
      <c r="AK24" s="16"/>
      <c r="AL24" s="16"/>
      <c r="AM24" s="16"/>
      <c r="AN24" s="3"/>
      <c r="AO24" s="16"/>
      <c r="AP24" s="3"/>
      <c r="AQ24" s="16"/>
      <c r="AR24" s="3"/>
      <c r="AS24" s="16"/>
      <c r="AT24" s="3"/>
      <c r="AU24" s="16"/>
      <c r="AV24" s="3"/>
      <c r="AW24" s="16"/>
      <c r="AX24" s="3"/>
      <c r="AY24" s="16"/>
      <c r="AZ24" s="3"/>
      <c r="BA24" s="16"/>
      <c r="BB24" s="3"/>
      <c r="BC24" s="16"/>
      <c r="BD24" s="3"/>
      <c r="BE24" s="16"/>
      <c r="BF24" s="3"/>
      <c r="BG24" s="16"/>
      <c r="BH24" s="3"/>
      <c r="BI24" s="16"/>
      <c r="BJ24" s="16"/>
      <c r="BK24" s="16"/>
      <c r="BL24" s="3"/>
      <c r="BM24" s="16"/>
      <c r="BN24" s="3"/>
      <c r="BO24" s="16"/>
      <c r="BP24" s="3"/>
      <c r="BQ24" s="16"/>
      <c r="BR24" s="3"/>
      <c r="BS24" s="16"/>
      <c r="BT24" s="3"/>
      <c r="BU24" s="16"/>
      <c r="BV24" s="3"/>
      <c r="BW24" s="16"/>
      <c r="BX24" s="3"/>
      <c r="BY24" s="16"/>
      <c r="BZ24" s="3"/>
      <c r="CA24" s="16"/>
      <c r="CB24" s="3"/>
      <c r="CC24" s="16"/>
      <c r="CD24" s="3"/>
      <c r="CE24" s="16"/>
      <c r="CF24" s="3"/>
      <c r="CG24" s="16"/>
      <c r="CH24" s="16"/>
      <c r="CI24" s="16"/>
      <c r="CJ24" s="3"/>
      <c r="CK24" s="16"/>
      <c r="CL24" s="3"/>
      <c r="CM24" s="16"/>
      <c r="CN24" s="3"/>
      <c r="CO24" s="16"/>
      <c r="CP24" s="16"/>
      <c r="CQ24" s="16"/>
      <c r="CR24" s="3"/>
      <c r="CS24" s="16"/>
      <c r="CT24" s="16"/>
      <c r="CU24" s="16"/>
      <c r="CV24" s="3"/>
      <c r="CW24" s="16"/>
      <c r="CX24" s="16"/>
      <c r="CY24" s="16"/>
      <c r="CZ24" s="3"/>
      <c r="DA24" s="16"/>
      <c r="DB24" s="16"/>
      <c r="DC24" s="16"/>
      <c r="DD24" s="3"/>
      <c r="DE24" s="16"/>
      <c r="DF24" s="3"/>
      <c r="DG24" s="16"/>
      <c r="DH24" s="3"/>
      <c r="DI24" s="16"/>
      <c r="DJ24" s="3"/>
    </row>
    <row r="25" spans="1:114" x14ac:dyDescent="0.25">
      <c r="A25" s="2"/>
      <c r="B25" s="2"/>
      <c r="C25" s="2"/>
      <c r="D25" s="2"/>
      <c r="E25" s="2"/>
      <c r="F25" s="2"/>
      <c r="G25" s="2" t="s">
        <v>132</v>
      </c>
      <c r="H25" s="3">
        <v>0</v>
      </c>
      <c r="I25" s="16"/>
      <c r="J25" s="3"/>
      <c r="K25" s="16"/>
      <c r="L25" s="3">
        <v>0</v>
      </c>
      <c r="M25" s="16"/>
      <c r="N25" s="16"/>
      <c r="O25" s="16"/>
      <c r="P25" s="3">
        <v>0</v>
      </c>
      <c r="Q25" s="16"/>
      <c r="R25" s="3"/>
      <c r="S25" s="16"/>
      <c r="T25" s="3">
        <f t="shared" ref="T25:T32" si="8">ROUND(H25+L25+P25,5)</f>
        <v>0</v>
      </c>
      <c r="U25" s="16"/>
      <c r="V25" s="3"/>
      <c r="W25" s="16"/>
      <c r="X25" s="3">
        <v>0</v>
      </c>
      <c r="Y25" s="16"/>
      <c r="Z25" s="3"/>
      <c r="AA25" s="16"/>
      <c r="AB25" s="3">
        <v>0</v>
      </c>
      <c r="AC25" s="16"/>
      <c r="AD25" s="3"/>
      <c r="AE25" s="16"/>
      <c r="AF25" s="3">
        <v>0</v>
      </c>
      <c r="AG25" s="16"/>
      <c r="AH25" s="3"/>
      <c r="AI25" s="16"/>
      <c r="AJ25" s="3">
        <v>0</v>
      </c>
      <c r="AK25" s="16"/>
      <c r="AL25" s="16"/>
      <c r="AM25" s="16"/>
      <c r="AN25" s="3">
        <f t="shared" ref="AN25:AN32" si="9">ROUND(AB25+AF25+AJ25,5)</f>
        <v>0</v>
      </c>
      <c r="AO25" s="16"/>
      <c r="AP25" s="3"/>
      <c r="AQ25" s="16"/>
      <c r="AR25" s="3">
        <v>0</v>
      </c>
      <c r="AS25" s="16"/>
      <c r="AT25" s="3"/>
      <c r="AU25" s="16"/>
      <c r="AV25" s="3">
        <v>0</v>
      </c>
      <c r="AW25" s="16"/>
      <c r="AX25" s="3"/>
      <c r="AY25" s="16"/>
      <c r="AZ25" s="3">
        <v>15243.72</v>
      </c>
      <c r="BA25" s="16"/>
      <c r="BB25" s="3">
        <v>25000</v>
      </c>
      <c r="BC25" s="16"/>
      <c r="BD25" s="3">
        <v>0</v>
      </c>
      <c r="BE25" s="16"/>
      <c r="BF25" s="3"/>
      <c r="BG25" s="16"/>
      <c r="BH25" s="3">
        <v>950</v>
      </c>
      <c r="BI25" s="16"/>
      <c r="BJ25" s="16"/>
      <c r="BK25" s="16"/>
      <c r="BL25" s="3">
        <f t="shared" ref="BL25:BL32" si="10">ROUND(AZ25+BD25+BH25,5)</f>
        <v>16193.72</v>
      </c>
      <c r="BM25" s="16"/>
      <c r="BN25" s="3">
        <f>ROUND(BB25+BF25+BJ25,5)</f>
        <v>25000</v>
      </c>
      <c r="BO25" s="16"/>
      <c r="BP25" s="3">
        <v>0</v>
      </c>
      <c r="BQ25" s="16"/>
      <c r="BR25" s="3"/>
      <c r="BS25" s="16"/>
      <c r="BT25" s="3">
        <v>0</v>
      </c>
      <c r="BU25" s="16"/>
      <c r="BV25" s="3"/>
      <c r="BW25" s="16"/>
      <c r="BX25" s="3">
        <v>0</v>
      </c>
      <c r="BY25" s="16"/>
      <c r="BZ25" s="3"/>
      <c r="CA25" s="16"/>
      <c r="CB25" s="3">
        <f t="shared" ref="CB25:CB32" si="11">ROUND(BP25+BT25+BX25,5)</f>
        <v>0</v>
      </c>
      <c r="CC25" s="16"/>
      <c r="CD25" s="3"/>
      <c r="CE25" s="16"/>
      <c r="CF25" s="3">
        <v>0</v>
      </c>
      <c r="CG25" s="16"/>
      <c r="CH25" s="16"/>
      <c r="CI25" s="16"/>
      <c r="CJ25" s="3">
        <f t="shared" ref="CJ25:CJ32" si="12">ROUND(AN25+AR25+AV25+BL25+CB25+CF25,5)</f>
        <v>16193.72</v>
      </c>
      <c r="CK25" s="16"/>
      <c r="CL25" s="3">
        <f>ROUND(AP25+AT25+AX25+BN25+CD25+CH25,5)</f>
        <v>25000</v>
      </c>
      <c r="CM25" s="16"/>
      <c r="CN25" s="3">
        <v>0</v>
      </c>
      <c r="CO25" s="16"/>
      <c r="CP25" s="16"/>
      <c r="CQ25" s="16"/>
      <c r="CR25" s="3">
        <v>0</v>
      </c>
      <c r="CS25" s="16"/>
      <c r="CT25" s="16"/>
      <c r="CU25" s="16"/>
      <c r="CV25" s="3">
        <v>0</v>
      </c>
      <c r="CW25" s="16"/>
      <c r="CX25" s="16"/>
      <c r="CY25" s="16"/>
      <c r="CZ25" s="3">
        <f t="shared" ref="CZ25:CZ32" si="13">ROUND(CN25+CR25+CV25,5)</f>
        <v>0</v>
      </c>
      <c r="DA25" s="16"/>
      <c r="DB25" s="16"/>
      <c r="DC25" s="16"/>
      <c r="DD25" s="3">
        <v>0</v>
      </c>
      <c r="DE25" s="16"/>
      <c r="DF25" s="3">
        <v>0</v>
      </c>
      <c r="DG25" s="16"/>
      <c r="DH25" s="3">
        <f t="shared" ref="DH25:DH32" si="14">ROUND(T25+X25+CJ25+CZ25+DD25,5)</f>
        <v>16193.72</v>
      </c>
      <c r="DI25" s="16"/>
      <c r="DJ25" s="3">
        <f t="shared" ref="DJ25:DJ32" si="15">ROUND(V25+Z25+CL25+DB25+DF25,5)</f>
        <v>25000</v>
      </c>
    </row>
    <row r="26" spans="1:114" x14ac:dyDescent="0.25">
      <c r="A26" s="2"/>
      <c r="B26" s="2"/>
      <c r="C26" s="2"/>
      <c r="D26" s="2"/>
      <c r="E26" s="2"/>
      <c r="F26" s="2"/>
      <c r="G26" s="2" t="s">
        <v>133</v>
      </c>
      <c r="H26" s="3">
        <v>0</v>
      </c>
      <c r="I26" s="16"/>
      <c r="J26" s="3"/>
      <c r="K26" s="16"/>
      <c r="L26" s="3">
        <v>0</v>
      </c>
      <c r="M26" s="16"/>
      <c r="N26" s="16"/>
      <c r="O26" s="16"/>
      <c r="P26" s="3">
        <v>0</v>
      </c>
      <c r="Q26" s="16"/>
      <c r="R26" s="3"/>
      <c r="S26" s="16"/>
      <c r="T26" s="3">
        <f t="shared" si="8"/>
        <v>0</v>
      </c>
      <c r="U26" s="16"/>
      <c r="V26" s="3"/>
      <c r="W26" s="16"/>
      <c r="X26" s="3">
        <v>0</v>
      </c>
      <c r="Y26" s="16"/>
      <c r="Z26" s="3"/>
      <c r="AA26" s="16"/>
      <c r="AB26" s="3">
        <v>0</v>
      </c>
      <c r="AC26" s="16"/>
      <c r="AD26" s="3"/>
      <c r="AE26" s="16"/>
      <c r="AF26" s="3">
        <v>0</v>
      </c>
      <c r="AG26" s="16"/>
      <c r="AH26" s="3"/>
      <c r="AI26" s="16"/>
      <c r="AJ26" s="3">
        <v>0</v>
      </c>
      <c r="AK26" s="16"/>
      <c r="AL26" s="16"/>
      <c r="AM26" s="16"/>
      <c r="AN26" s="3">
        <f t="shared" si="9"/>
        <v>0</v>
      </c>
      <c r="AO26" s="16"/>
      <c r="AP26" s="3"/>
      <c r="AQ26" s="16"/>
      <c r="AR26" s="3">
        <v>0</v>
      </c>
      <c r="AS26" s="16"/>
      <c r="AT26" s="3"/>
      <c r="AU26" s="16"/>
      <c r="AV26" s="3">
        <v>0</v>
      </c>
      <c r="AW26" s="16"/>
      <c r="AX26" s="3"/>
      <c r="AY26" s="16"/>
      <c r="AZ26" s="3">
        <v>400</v>
      </c>
      <c r="BA26" s="16"/>
      <c r="BB26" s="3"/>
      <c r="BC26" s="16"/>
      <c r="BD26" s="3">
        <v>60340</v>
      </c>
      <c r="BE26" s="16"/>
      <c r="BF26" s="3">
        <v>102500</v>
      </c>
      <c r="BG26" s="16"/>
      <c r="BH26" s="3">
        <v>0</v>
      </c>
      <c r="BI26" s="16"/>
      <c r="BJ26" s="16"/>
      <c r="BK26" s="16"/>
      <c r="BL26" s="3">
        <f t="shared" si="10"/>
        <v>60740</v>
      </c>
      <c r="BM26" s="16"/>
      <c r="BN26" s="3">
        <f>ROUND(BB26+BF26+BJ26,5)</f>
        <v>102500</v>
      </c>
      <c r="BO26" s="16"/>
      <c r="BP26" s="3">
        <v>0</v>
      </c>
      <c r="BQ26" s="16"/>
      <c r="BR26" s="3"/>
      <c r="BS26" s="16"/>
      <c r="BT26" s="3">
        <v>0</v>
      </c>
      <c r="BU26" s="16"/>
      <c r="BV26" s="3"/>
      <c r="BW26" s="16"/>
      <c r="BX26" s="3">
        <v>0</v>
      </c>
      <c r="BY26" s="16"/>
      <c r="BZ26" s="3"/>
      <c r="CA26" s="16"/>
      <c r="CB26" s="3">
        <f t="shared" si="11"/>
        <v>0</v>
      </c>
      <c r="CC26" s="16"/>
      <c r="CD26" s="3"/>
      <c r="CE26" s="16"/>
      <c r="CF26" s="3">
        <v>0</v>
      </c>
      <c r="CG26" s="16"/>
      <c r="CH26" s="16"/>
      <c r="CI26" s="16"/>
      <c r="CJ26" s="3">
        <f t="shared" si="12"/>
        <v>60740</v>
      </c>
      <c r="CK26" s="16"/>
      <c r="CL26" s="3">
        <f>ROUND(AP26+AT26+AX26+BN26+CD26+CH26,5)</f>
        <v>102500</v>
      </c>
      <c r="CM26" s="16"/>
      <c r="CN26" s="3">
        <v>0</v>
      </c>
      <c r="CO26" s="16"/>
      <c r="CP26" s="16"/>
      <c r="CQ26" s="16"/>
      <c r="CR26" s="3">
        <v>0</v>
      </c>
      <c r="CS26" s="16"/>
      <c r="CT26" s="16"/>
      <c r="CU26" s="16"/>
      <c r="CV26" s="3">
        <v>0</v>
      </c>
      <c r="CW26" s="16"/>
      <c r="CX26" s="16"/>
      <c r="CY26" s="16"/>
      <c r="CZ26" s="3">
        <f t="shared" si="13"/>
        <v>0</v>
      </c>
      <c r="DA26" s="16"/>
      <c r="DB26" s="16"/>
      <c r="DC26" s="16"/>
      <c r="DD26" s="3">
        <v>0</v>
      </c>
      <c r="DE26" s="16"/>
      <c r="DF26" s="3">
        <v>0</v>
      </c>
      <c r="DG26" s="16"/>
      <c r="DH26" s="3">
        <f t="shared" si="14"/>
        <v>60740</v>
      </c>
      <c r="DI26" s="16"/>
      <c r="DJ26" s="3">
        <f t="shared" si="15"/>
        <v>102500</v>
      </c>
    </row>
    <row r="27" spans="1:114" ht="15.75" thickBot="1" x14ac:dyDescent="0.3">
      <c r="A27" s="2"/>
      <c r="B27" s="2"/>
      <c r="C27" s="2"/>
      <c r="D27" s="2"/>
      <c r="E27" s="2"/>
      <c r="F27" s="2"/>
      <c r="G27" s="2" t="s">
        <v>134</v>
      </c>
      <c r="H27" s="4">
        <v>0</v>
      </c>
      <c r="I27" s="16"/>
      <c r="J27" s="3"/>
      <c r="K27" s="16"/>
      <c r="L27" s="4">
        <v>0</v>
      </c>
      <c r="M27" s="16"/>
      <c r="N27" s="16"/>
      <c r="O27" s="16"/>
      <c r="P27" s="4">
        <v>0</v>
      </c>
      <c r="Q27" s="16"/>
      <c r="R27" s="3"/>
      <c r="S27" s="16"/>
      <c r="T27" s="4">
        <f t="shared" si="8"/>
        <v>0</v>
      </c>
      <c r="U27" s="16"/>
      <c r="V27" s="3"/>
      <c r="W27" s="16"/>
      <c r="X27" s="4">
        <v>0</v>
      </c>
      <c r="Y27" s="16"/>
      <c r="Z27" s="3"/>
      <c r="AA27" s="16"/>
      <c r="AB27" s="4">
        <v>0</v>
      </c>
      <c r="AC27" s="16"/>
      <c r="AD27" s="3"/>
      <c r="AE27" s="16"/>
      <c r="AF27" s="4">
        <v>0</v>
      </c>
      <c r="AG27" s="16"/>
      <c r="AH27" s="3"/>
      <c r="AI27" s="16"/>
      <c r="AJ27" s="4">
        <v>0</v>
      </c>
      <c r="AK27" s="16"/>
      <c r="AL27" s="16"/>
      <c r="AM27" s="16"/>
      <c r="AN27" s="4">
        <f t="shared" si="9"/>
        <v>0</v>
      </c>
      <c r="AO27" s="16"/>
      <c r="AP27" s="3"/>
      <c r="AQ27" s="16"/>
      <c r="AR27" s="4">
        <v>0</v>
      </c>
      <c r="AS27" s="16"/>
      <c r="AT27" s="3"/>
      <c r="AU27" s="16"/>
      <c r="AV27" s="4">
        <v>0</v>
      </c>
      <c r="AW27" s="16"/>
      <c r="AX27" s="3"/>
      <c r="AY27" s="16"/>
      <c r="AZ27" s="4">
        <v>0</v>
      </c>
      <c r="BA27" s="16"/>
      <c r="BB27" s="4"/>
      <c r="BC27" s="16"/>
      <c r="BD27" s="4">
        <v>6600</v>
      </c>
      <c r="BE27" s="16"/>
      <c r="BF27" s="4">
        <v>8000</v>
      </c>
      <c r="BG27" s="16"/>
      <c r="BH27" s="4">
        <v>0</v>
      </c>
      <c r="BI27" s="16"/>
      <c r="BJ27" s="16"/>
      <c r="BK27" s="16"/>
      <c r="BL27" s="4">
        <f t="shared" si="10"/>
        <v>6600</v>
      </c>
      <c r="BM27" s="16"/>
      <c r="BN27" s="4">
        <f>ROUND(BB27+BF27+BJ27,5)</f>
        <v>8000</v>
      </c>
      <c r="BO27" s="16"/>
      <c r="BP27" s="4">
        <v>0</v>
      </c>
      <c r="BQ27" s="16"/>
      <c r="BR27" s="3"/>
      <c r="BS27" s="16"/>
      <c r="BT27" s="4">
        <v>0</v>
      </c>
      <c r="BU27" s="16"/>
      <c r="BV27" s="3"/>
      <c r="BW27" s="16"/>
      <c r="BX27" s="4">
        <v>0</v>
      </c>
      <c r="BY27" s="16"/>
      <c r="BZ27" s="3"/>
      <c r="CA27" s="16"/>
      <c r="CB27" s="4">
        <f t="shared" si="11"/>
        <v>0</v>
      </c>
      <c r="CC27" s="16"/>
      <c r="CD27" s="3"/>
      <c r="CE27" s="16"/>
      <c r="CF27" s="4">
        <v>0</v>
      </c>
      <c r="CG27" s="16"/>
      <c r="CH27" s="16"/>
      <c r="CI27" s="16"/>
      <c r="CJ27" s="4">
        <f t="shared" si="12"/>
        <v>6600</v>
      </c>
      <c r="CK27" s="16"/>
      <c r="CL27" s="4">
        <f>ROUND(AP27+AT27+AX27+BN27+CD27+CH27,5)</f>
        <v>8000</v>
      </c>
      <c r="CM27" s="16"/>
      <c r="CN27" s="4">
        <v>0</v>
      </c>
      <c r="CO27" s="16"/>
      <c r="CP27" s="16"/>
      <c r="CQ27" s="16"/>
      <c r="CR27" s="4">
        <v>0</v>
      </c>
      <c r="CS27" s="16"/>
      <c r="CT27" s="16"/>
      <c r="CU27" s="16"/>
      <c r="CV27" s="4">
        <v>0</v>
      </c>
      <c r="CW27" s="16"/>
      <c r="CX27" s="16"/>
      <c r="CY27" s="16"/>
      <c r="CZ27" s="4">
        <f t="shared" si="13"/>
        <v>0</v>
      </c>
      <c r="DA27" s="16"/>
      <c r="DB27" s="16"/>
      <c r="DC27" s="16"/>
      <c r="DD27" s="4">
        <v>0</v>
      </c>
      <c r="DE27" s="16"/>
      <c r="DF27" s="4">
        <v>0</v>
      </c>
      <c r="DG27" s="16"/>
      <c r="DH27" s="4">
        <f t="shared" si="14"/>
        <v>6600</v>
      </c>
      <c r="DI27" s="16"/>
      <c r="DJ27" s="4">
        <f t="shared" si="15"/>
        <v>8000</v>
      </c>
    </row>
    <row r="28" spans="1:114" ht="15.75" thickBot="1" x14ac:dyDescent="0.3">
      <c r="A28" s="2"/>
      <c r="B28" s="2"/>
      <c r="C28" s="2"/>
      <c r="D28" s="2"/>
      <c r="E28" s="2"/>
      <c r="F28" s="2" t="s">
        <v>135</v>
      </c>
      <c r="G28" s="2"/>
      <c r="H28" s="6">
        <f>ROUND(SUM(H25:H27),5)</f>
        <v>0</v>
      </c>
      <c r="I28" s="16"/>
      <c r="J28" s="3"/>
      <c r="K28" s="16"/>
      <c r="L28" s="6">
        <f t="shared" ref="L28" si="16">ROUND(SUM(L25:L27),5)</f>
        <v>0</v>
      </c>
      <c r="M28" s="16"/>
      <c r="N28" s="3"/>
      <c r="O28" s="16"/>
      <c r="P28" s="6">
        <f t="shared" ref="P28" si="17">ROUND(SUM(P25:P27),5)</f>
        <v>0</v>
      </c>
      <c r="Q28" s="16"/>
      <c r="R28" s="3"/>
      <c r="S28" s="16"/>
      <c r="T28" s="6">
        <f t="shared" ref="T28" si="18">ROUND(SUM(T25:T27),5)</f>
        <v>0</v>
      </c>
      <c r="U28" s="16"/>
      <c r="V28" s="3"/>
      <c r="W28" s="16"/>
      <c r="X28" s="6">
        <f t="shared" ref="X28" si="19">ROUND(SUM(X25:X27),5)</f>
        <v>0</v>
      </c>
      <c r="Y28" s="16"/>
      <c r="Z28" s="3"/>
      <c r="AA28" s="16"/>
      <c r="AB28" s="6">
        <f>ROUND(SUM(AB24:AB27),5)</f>
        <v>0</v>
      </c>
      <c r="AC28" s="16"/>
      <c r="AD28" s="3"/>
      <c r="AE28" s="16"/>
      <c r="AF28" s="6">
        <f>ROUND(SUM(AF24:AF27),5)</f>
        <v>0</v>
      </c>
      <c r="AG28" s="16"/>
      <c r="AH28" s="3"/>
      <c r="AI28" s="16"/>
      <c r="AJ28" s="6">
        <f>ROUND(SUM(AJ24:AJ27),5)</f>
        <v>0</v>
      </c>
      <c r="AK28" s="16"/>
      <c r="AL28" s="16"/>
      <c r="AM28" s="16"/>
      <c r="AN28" s="6">
        <f t="shared" si="9"/>
        <v>0</v>
      </c>
      <c r="AO28" s="16"/>
      <c r="AP28" s="3"/>
      <c r="AQ28" s="16"/>
      <c r="AR28" s="6">
        <f>ROUND(SUM(AR24:AR27),5)</f>
        <v>0</v>
      </c>
      <c r="AS28" s="16"/>
      <c r="AT28" s="3"/>
      <c r="AU28" s="16"/>
      <c r="AV28" s="6">
        <f>ROUND(SUM(AV24:AV27),5)</f>
        <v>0</v>
      </c>
      <c r="AW28" s="16"/>
      <c r="AX28" s="3"/>
      <c r="AY28" s="16"/>
      <c r="AZ28" s="6">
        <f>ROUND(SUM(AZ24:AZ27),5)</f>
        <v>15643.72</v>
      </c>
      <c r="BA28" s="16"/>
      <c r="BB28" s="6">
        <f>ROUND(SUM(BB24:BB27),5)</f>
        <v>25000</v>
      </c>
      <c r="BC28" s="16"/>
      <c r="BD28" s="6">
        <f>ROUND(SUM(BD24:BD27),5)</f>
        <v>66940</v>
      </c>
      <c r="BE28" s="16"/>
      <c r="BF28" s="6">
        <f>ROUND(SUM(BF24:BF27),5)</f>
        <v>110500</v>
      </c>
      <c r="BG28" s="16"/>
      <c r="BH28" s="6">
        <f>ROUND(SUM(BH24:BH27),5)</f>
        <v>950</v>
      </c>
      <c r="BI28" s="16"/>
      <c r="BJ28" s="16"/>
      <c r="BK28" s="16"/>
      <c r="BL28" s="6">
        <f t="shared" si="10"/>
        <v>83533.72</v>
      </c>
      <c r="BM28" s="16"/>
      <c r="BN28" s="6">
        <f>ROUND(BB28+BF28+BJ28,5)</f>
        <v>135500</v>
      </c>
      <c r="BO28" s="16"/>
      <c r="BP28" s="6">
        <f>ROUND(SUM(BP24:BP27),5)</f>
        <v>0</v>
      </c>
      <c r="BQ28" s="16"/>
      <c r="BR28" s="3"/>
      <c r="BS28" s="16"/>
      <c r="BT28" s="6">
        <f>ROUND(SUM(BT24:BT27),5)</f>
        <v>0</v>
      </c>
      <c r="BU28" s="16"/>
      <c r="BV28" s="3"/>
      <c r="BW28" s="16"/>
      <c r="BX28" s="6">
        <f>ROUND(SUM(BX24:BX27),5)</f>
        <v>0</v>
      </c>
      <c r="BY28" s="16"/>
      <c r="BZ28" s="3"/>
      <c r="CA28" s="16"/>
      <c r="CB28" s="6">
        <f t="shared" si="11"/>
        <v>0</v>
      </c>
      <c r="CC28" s="16"/>
      <c r="CD28" s="3"/>
      <c r="CE28" s="16"/>
      <c r="CF28" s="6">
        <f>ROUND(SUM(CF24:CF27),5)</f>
        <v>0</v>
      </c>
      <c r="CG28" s="16"/>
      <c r="CH28" s="16"/>
      <c r="CI28" s="16"/>
      <c r="CJ28" s="6">
        <f t="shared" si="12"/>
        <v>83533.72</v>
      </c>
      <c r="CK28" s="16"/>
      <c r="CL28" s="6">
        <f>ROUND(AP28+AT28+AX28+BN28+CD28+CH28,5)</f>
        <v>135500</v>
      </c>
      <c r="CM28" s="16"/>
      <c r="CN28" s="6">
        <f>ROUND(SUM(CN24:CN27),5)</f>
        <v>0</v>
      </c>
      <c r="CO28" s="16"/>
      <c r="CP28" s="16"/>
      <c r="CQ28" s="16"/>
      <c r="CR28" s="6">
        <f>ROUND(SUM(CR24:CR27),5)</f>
        <v>0</v>
      </c>
      <c r="CS28" s="16"/>
      <c r="CT28" s="16"/>
      <c r="CU28" s="16"/>
      <c r="CV28" s="6">
        <f>ROUND(SUM(CV24:CV27),5)</f>
        <v>0</v>
      </c>
      <c r="CW28" s="16"/>
      <c r="CX28" s="16"/>
      <c r="CY28" s="16"/>
      <c r="CZ28" s="6">
        <f t="shared" si="13"/>
        <v>0</v>
      </c>
      <c r="DA28" s="16"/>
      <c r="DB28" s="16"/>
      <c r="DC28" s="16"/>
      <c r="DD28" s="6">
        <f>ROUND(SUM(DD24:DD27),5)</f>
        <v>0</v>
      </c>
      <c r="DE28" s="16"/>
      <c r="DF28" s="6">
        <f>ROUND(SUM(DF24:DF27),5)</f>
        <v>0</v>
      </c>
      <c r="DG28" s="16"/>
      <c r="DH28" s="6">
        <f t="shared" si="14"/>
        <v>83533.72</v>
      </c>
      <c r="DI28" s="16"/>
      <c r="DJ28" s="6">
        <f t="shared" si="15"/>
        <v>135500</v>
      </c>
    </row>
    <row r="29" spans="1:114" x14ac:dyDescent="0.25">
      <c r="A29" s="2"/>
      <c r="B29" s="2"/>
      <c r="C29" s="2"/>
      <c r="D29" s="2"/>
      <c r="E29" s="2" t="s">
        <v>136</v>
      </c>
      <c r="F29" s="2"/>
      <c r="G29" s="2"/>
      <c r="H29" s="3">
        <f>ROUND(SUM(H18:H23)+H28,5)</f>
        <v>0</v>
      </c>
      <c r="I29" s="16"/>
      <c r="J29" s="3"/>
      <c r="K29" s="16"/>
      <c r="L29" s="3">
        <f>ROUND(SUM(L18:L23)+L28,5)</f>
        <v>0</v>
      </c>
      <c r="M29" s="16"/>
      <c r="N29" s="16"/>
      <c r="O29" s="16"/>
      <c r="P29" s="3">
        <f>ROUND(SUM(P18:P23)+P28,5)</f>
        <v>0</v>
      </c>
      <c r="Q29" s="16"/>
      <c r="R29" s="3">
        <f>ROUND(SUM(R18:R23)+R28,5)</f>
        <v>6400</v>
      </c>
      <c r="S29" s="16"/>
      <c r="T29" s="3">
        <f t="shared" si="8"/>
        <v>0</v>
      </c>
      <c r="U29" s="16"/>
      <c r="V29" s="3">
        <f>ROUND(J29+N29+R29,5)</f>
        <v>6400</v>
      </c>
      <c r="W29" s="16"/>
      <c r="X29" s="3">
        <f>ROUND(SUM(X18:X23)+X28,5)</f>
        <v>4574.3999999999996</v>
      </c>
      <c r="Y29" s="16"/>
      <c r="Z29" s="3">
        <f>ROUND(SUM(Z18:Z23)+Z28,5)</f>
        <v>3000</v>
      </c>
      <c r="AA29" s="16"/>
      <c r="AB29" s="3">
        <f>ROUND(SUM(AB18:AB23)+AB28,5)</f>
        <v>0</v>
      </c>
      <c r="AC29" s="16"/>
      <c r="AD29" s="3"/>
      <c r="AE29" s="16"/>
      <c r="AF29" s="3">
        <f>ROUND(SUM(AF18:AF23)+AF28,5)</f>
        <v>0</v>
      </c>
      <c r="AG29" s="16"/>
      <c r="AH29" s="3"/>
      <c r="AI29" s="16"/>
      <c r="AJ29" s="3">
        <f>ROUND(SUM(AJ18:AJ23)+AJ28,5)</f>
        <v>0</v>
      </c>
      <c r="AK29" s="16"/>
      <c r="AL29" s="16"/>
      <c r="AM29" s="16"/>
      <c r="AN29" s="3">
        <f t="shared" si="9"/>
        <v>0</v>
      </c>
      <c r="AO29" s="16"/>
      <c r="AP29" s="3"/>
      <c r="AQ29" s="16"/>
      <c r="AR29" s="3">
        <f>ROUND(SUM(AR18:AR23)+AR28,5)</f>
        <v>0</v>
      </c>
      <c r="AS29" s="16"/>
      <c r="AT29" s="3"/>
      <c r="AU29" s="16"/>
      <c r="AV29" s="3">
        <f>ROUND(SUM(AV18:AV23)+AV28,5)</f>
        <v>0</v>
      </c>
      <c r="AW29" s="16"/>
      <c r="AX29" s="3"/>
      <c r="AY29" s="16"/>
      <c r="AZ29" s="3">
        <f>ROUND(SUM(AZ18:AZ23)+AZ28,5)</f>
        <v>15643.72</v>
      </c>
      <c r="BA29" s="16"/>
      <c r="BB29" s="3">
        <f>ROUND(SUM(BB18:BB23)+BB28,5)</f>
        <v>25000</v>
      </c>
      <c r="BC29" s="16"/>
      <c r="BD29" s="3">
        <f>ROUND(SUM(BD18:BD23)+BD28,5)</f>
        <v>66940</v>
      </c>
      <c r="BE29" s="16"/>
      <c r="BF29" s="3">
        <f>ROUND(SUM(BF18:BF23)+BF28,5)</f>
        <v>110500</v>
      </c>
      <c r="BG29" s="16"/>
      <c r="BH29" s="3">
        <f>ROUND(SUM(BH18:BH23)+BH28,5)</f>
        <v>950</v>
      </c>
      <c r="BI29" s="16"/>
      <c r="BJ29" s="16"/>
      <c r="BK29" s="16"/>
      <c r="BL29" s="3">
        <f t="shared" si="10"/>
        <v>83533.72</v>
      </c>
      <c r="BM29" s="16"/>
      <c r="BN29" s="3">
        <f>ROUND(BB29+BF29+BJ29,5)</f>
        <v>135500</v>
      </c>
      <c r="BO29" s="16"/>
      <c r="BP29" s="3">
        <f>ROUND(SUM(BP18:BP23)+BP28,5)</f>
        <v>0</v>
      </c>
      <c r="BQ29" s="16"/>
      <c r="BR29" s="3"/>
      <c r="BS29" s="16"/>
      <c r="BT29" s="3">
        <f>ROUND(SUM(BT18:BT23)+BT28,5)</f>
        <v>0</v>
      </c>
      <c r="BU29" s="16"/>
      <c r="BV29" s="3"/>
      <c r="BW29" s="16"/>
      <c r="BX29" s="3">
        <f>ROUND(SUM(BX18:BX23)+BX28,5)</f>
        <v>1505</v>
      </c>
      <c r="BY29" s="16"/>
      <c r="BZ29" s="3"/>
      <c r="CA29" s="16"/>
      <c r="CB29" s="3">
        <f t="shared" si="11"/>
        <v>1505</v>
      </c>
      <c r="CC29" s="16"/>
      <c r="CD29" s="3"/>
      <c r="CE29" s="16"/>
      <c r="CF29" s="3">
        <f>ROUND(SUM(CF18:CF23)+CF28,5)</f>
        <v>0</v>
      </c>
      <c r="CG29" s="16"/>
      <c r="CH29" s="16"/>
      <c r="CI29" s="16"/>
      <c r="CJ29" s="3">
        <f t="shared" si="12"/>
        <v>85038.720000000001</v>
      </c>
      <c r="CK29" s="16"/>
      <c r="CL29" s="3">
        <f>ROUND(AP29+AT29+AX29+BN29+CD29+CH29,5)</f>
        <v>135500</v>
      </c>
      <c r="CM29" s="16"/>
      <c r="CN29" s="3">
        <f>ROUND(SUM(CN18:CN23)+CN28,5)</f>
        <v>0</v>
      </c>
      <c r="CO29" s="16"/>
      <c r="CP29" s="16"/>
      <c r="CQ29" s="16"/>
      <c r="CR29" s="3">
        <f>ROUND(SUM(CR18:CR23)+CR28,5)</f>
        <v>0</v>
      </c>
      <c r="CS29" s="16"/>
      <c r="CT29" s="16"/>
      <c r="CU29" s="16"/>
      <c r="CV29" s="3">
        <f>ROUND(SUM(CV18:CV23)+CV28,5)</f>
        <v>0</v>
      </c>
      <c r="CW29" s="16"/>
      <c r="CX29" s="16"/>
      <c r="CY29" s="16"/>
      <c r="CZ29" s="3">
        <f t="shared" si="13"/>
        <v>0</v>
      </c>
      <c r="DA29" s="16"/>
      <c r="DB29" s="16"/>
      <c r="DC29" s="16"/>
      <c r="DD29" s="3">
        <f>ROUND(SUM(DD18:DD23)+DD28,5)</f>
        <v>0</v>
      </c>
      <c r="DE29" s="16"/>
      <c r="DF29" s="3">
        <f>ROUND(SUM(DF18:DF23)+DF28,5)</f>
        <v>0</v>
      </c>
      <c r="DG29" s="16"/>
      <c r="DH29" s="3">
        <f t="shared" si="14"/>
        <v>89613.119999999995</v>
      </c>
      <c r="DI29" s="16"/>
      <c r="DJ29" s="3">
        <f t="shared" si="15"/>
        <v>144900</v>
      </c>
    </row>
    <row r="30" spans="1:114" x14ac:dyDescent="0.25">
      <c r="A30" s="2"/>
      <c r="B30" s="2"/>
      <c r="C30" s="2"/>
      <c r="D30" s="2"/>
      <c r="E30" s="2" t="s">
        <v>137</v>
      </c>
      <c r="F30" s="2"/>
      <c r="G30" s="2"/>
      <c r="H30" s="3">
        <v>0</v>
      </c>
      <c r="I30" s="16"/>
      <c r="J30" s="3"/>
      <c r="K30" s="16"/>
      <c r="L30" s="3">
        <v>0</v>
      </c>
      <c r="M30" s="16"/>
      <c r="N30" s="16"/>
      <c r="O30" s="16"/>
      <c r="P30" s="3">
        <v>875</v>
      </c>
      <c r="Q30" s="16"/>
      <c r="R30" s="3">
        <v>2100</v>
      </c>
      <c r="S30" s="16"/>
      <c r="T30" s="3">
        <f t="shared" si="8"/>
        <v>875</v>
      </c>
      <c r="U30" s="16"/>
      <c r="V30" s="3">
        <f>ROUND(J30+N30+R30,5)</f>
        <v>2100</v>
      </c>
      <c r="W30" s="16"/>
      <c r="X30" s="3">
        <v>0</v>
      </c>
      <c r="Y30" s="16"/>
      <c r="Z30" s="3"/>
      <c r="AA30" s="16"/>
      <c r="AB30" s="3">
        <v>0</v>
      </c>
      <c r="AC30" s="16"/>
      <c r="AD30" s="3"/>
      <c r="AE30" s="16"/>
      <c r="AF30" s="3">
        <v>0</v>
      </c>
      <c r="AG30" s="16"/>
      <c r="AH30" s="3"/>
      <c r="AI30" s="16"/>
      <c r="AJ30" s="3">
        <v>0</v>
      </c>
      <c r="AK30" s="16"/>
      <c r="AL30" s="16"/>
      <c r="AM30" s="16"/>
      <c r="AN30" s="3">
        <f t="shared" si="9"/>
        <v>0</v>
      </c>
      <c r="AO30" s="16"/>
      <c r="AP30" s="3"/>
      <c r="AQ30" s="16"/>
      <c r="AR30" s="3">
        <v>0</v>
      </c>
      <c r="AS30" s="16"/>
      <c r="AT30" s="3"/>
      <c r="AU30" s="16"/>
      <c r="AV30" s="3">
        <v>0</v>
      </c>
      <c r="AW30" s="16"/>
      <c r="AX30" s="3"/>
      <c r="AY30" s="16"/>
      <c r="AZ30" s="3">
        <v>0</v>
      </c>
      <c r="BA30" s="16"/>
      <c r="BB30" s="3"/>
      <c r="BC30" s="16"/>
      <c r="BD30" s="3">
        <v>0</v>
      </c>
      <c r="BE30" s="16"/>
      <c r="BF30" s="3"/>
      <c r="BG30" s="16"/>
      <c r="BH30" s="3">
        <v>0</v>
      </c>
      <c r="BI30" s="16"/>
      <c r="BJ30" s="16"/>
      <c r="BK30" s="16"/>
      <c r="BL30" s="3">
        <f t="shared" si="10"/>
        <v>0</v>
      </c>
      <c r="BM30" s="16"/>
      <c r="BN30" s="3"/>
      <c r="BO30" s="16"/>
      <c r="BP30" s="3">
        <v>0</v>
      </c>
      <c r="BQ30" s="16"/>
      <c r="BR30" s="3"/>
      <c r="BS30" s="16"/>
      <c r="BT30" s="3">
        <v>0</v>
      </c>
      <c r="BU30" s="16"/>
      <c r="BV30" s="3"/>
      <c r="BW30" s="16"/>
      <c r="BX30" s="3">
        <v>0</v>
      </c>
      <c r="BY30" s="16"/>
      <c r="BZ30" s="3"/>
      <c r="CA30" s="16"/>
      <c r="CB30" s="3">
        <f t="shared" si="11"/>
        <v>0</v>
      </c>
      <c r="CC30" s="16"/>
      <c r="CD30" s="3"/>
      <c r="CE30" s="16"/>
      <c r="CF30" s="3">
        <v>0</v>
      </c>
      <c r="CG30" s="16"/>
      <c r="CH30" s="16"/>
      <c r="CI30" s="16"/>
      <c r="CJ30" s="3">
        <f t="shared" si="12"/>
        <v>0</v>
      </c>
      <c r="CK30" s="16"/>
      <c r="CL30" s="3"/>
      <c r="CM30" s="16"/>
      <c r="CN30" s="3">
        <v>0</v>
      </c>
      <c r="CO30" s="16"/>
      <c r="CP30" s="16"/>
      <c r="CQ30" s="16"/>
      <c r="CR30" s="3">
        <v>0</v>
      </c>
      <c r="CS30" s="16"/>
      <c r="CT30" s="16"/>
      <c r="CU30" s="16"/>
      <c r="CV30" s="3">
        <v>0</v>
      </c>
      <c r="CW30" s="16"/>
      <c r="CX30" s="16"/>
      <c r="CY30" s="16"/>
      <c r="CZ30" s="3">
        <f t="shared" si="13"/>
        <v>0</v>
      </c>
      <c r="DA30" s="16"/>
      <c r="DB30" s="16"/>
      <c r="DC30" s="16"/>
      <c r="DD30" s="3">
        <v>0</v>
      </c>
      <c r="DE30" s="16"/>
      <c r="DF30" s="3">
        <v>0</v>
      </c>
      <c r="DG30" s="16"/>
      <c r="DH30" s="3">
        <f t="shared" si="14"/>
        <v>875</v>
      </c>
      <c r="DI30" s="16"/>
      <c r="DJ30" s="3">
        <f t="shared" si="15"/>
        <v>2100</v>
      </c>
    </row>
    <row r="31" spans="1:114" ht="15.75" thickBot="1" x14ac:dyDescent="0.3">
      <c r="A31" s="2"/>
      <c r="B31" s="2"/>
      <c r="C31" s="2"/>
      <c r="D31" s="2"/>
      <c r="E31" s="2" t="s">
        <v>138</v>
      </c>
      <c r="F31" s="2"/>
      <c r="G31" s="2"/>
      <c r="H31" s="7">
        <v>0</v>
      </c>
      <c r="I31" s="16"/>
      <c r="J31" s="3"/>
      <c r="K31" s="16"/>
      <c r="L31" s="7">
        <v>0</v>
      </c>
      <c r="M31" s="16"/>
      <c r="N31" s="16"/>
      <c r="O31" s="16"/>
      <c r="P31" s="7">
        <v>648.27</v>
      </c>
      <c r="Q31" s="16"/>
      <c r="R31" s="7">
        <v>460</v>
      </c>
      <c r="S31" s="16"/>
      <c r="T31" s="7">
        <f t="shared" si="8"/>
        <v>648.27</v>
      </c>
      <c r="U31" s="16"/>
      <c r="V31" s="7">
        <f>ROUND(J31+N31+R31,5)</f>
        <v>460</v>
      </c>
      <c r="W31" s="16"/>
      <c r="X31" s="7">
        <v>0</v>
      </c>
      <c r="Y31" s="16"/>
      <c r="Z31" s="7"/>
      <c r="AA31" s="16"/>
      <c r="AB31" s="7">
        <v>0</v>
      </c>
      <c r="AC31" s="16"/>
      <c r="AD31" s="3"/>
      <c r="AE31" s="16"/>
      <c r="AF31" s="7">
        <v>0</v>
      </c>
      <c r="AG31" s="16"/>
      <c r="AH31" s="3"/>
      <c r="AI31" s="16"/>
      <c r="AJ31" s="7">
        <v>0</v>
      </c>
      <c r="AK31" s="16"/>
      <c r="AL31" s="16"/>
      <c r="AM31" s="16"/>
      <c r="AN31" s="7">
        <f t="shared" si="9"/>
        <v>0</v>
      </c>
      <c r="AO31" s="16"/>
      <c r="AP31" s="3"/>
      <c r="AQ31" s="16"/>
      <c r="AR31" s="7">
        <v>0</v>
      </c>
      <c r="AS31" s="16"/>
      <c r="AT31" s="3"/>
      <c r="AU31" s="16"/>
      <c r="AV31" s="7">
        <v>0</v>
      </c>
      <c r="AW31" s="16"/>
      <c r="AX31" s="3"/>
      <c r="AY31" s="16"/>
      <c r="AZ31" s="7">
        <v>0</v>
      </c>
      <c r="BA31" s="16"/>
      <c r="BB31" s="7"/>
      <c r="BC31" s="16"/>
      <c r="BD31" s="7">
        <v>0</v>
      </c>
      <c r="BE31" s="16"/>
      <c r="BF31" s="7"/>
      <c r="BG31" s="16"/>
      <c r="BH31" s="7">
        <v>0</v>
      </c>
      <c r="BI31" s="16"/>
      <c r="BJ31" s="16"/>
      <c r="BK31" s="16"/>
      <c r="BL31" s="7">
        <f t="shared" si="10"/>
        <v>0</v>
      </c>
      <c r="BM31" s="16"/>
      <c r="BN31" s="7"/>
      <c r="BO31" s="16"/>
      <c r="BP31" s="7">
        <v>0</v>
      </c>
      <c r="BQ31" s="16"/>
      <c r="BR31" s="3"/>
      <c r="BS31" s="16"/>
      <c r="BT31" s="7">
        <v>0</v>
      </c>
      <c r="BU31" s="16"/>
      <c r="BV31" s="7"/>
      <c r="BW31" s="16"/>
      <c r="BX31" s="7">
        <v>0</v>
      </c>
      <c r="BY31" s="16"/>
      <c r="BZ31" s="7"/>
      <c r="CA31" s="16"/>
      <c r="CB31" s="7">
        <f t="shared" si="11"/>
        <v>0</v>
      </c>
      <c r="CC31" s="16"/>
      <c r="CD31" s="7"/>
      <c r="CE31" s="16"/>
      <c r="CF31" s="7">
        <v>0</v>
      </c>
      <c r="CG31" s="16"/>
      <c r="CH31" s="16"/>
      <c r="CI31" s="16"/>
      <c r="CJ31" s="7">
        <f t="shared" si="12"/>
        <v>0</v>
      </c>
      <c r="CK31" s="16"/>
      <c r="CL31" s="7"/>
      <c r="CM31" s="16"/>
      <c r="CN31" s="7">
        <v>0</v>
      </c>
      <c r="CO31" s="16"/>
      <c r="CP31" s="16"/>
      <c r="CQ31" s="16"/>
      <c r="CR31" s="7">
        <v>0</v>
      </c>
      <c r="CS31" s="16"/>
      <c r="CT31" s="16"/>
      <c r="CU31" s="16"/>
      <c r="CV31" s="7">
        <v>0</v>
      </c>
      <c r="CW31" s="16"/>
      <c r="CX31" s="16"/>
      <c r="CY31" s="16"/>
      <c r="CZ31" s="7">
        <f t="shared" si="13"/>
        <v>0</v>
      </c>
      <c r="DA31" s="16"/>
      <c r="DB31" s="16"/>
      <c r="DC31" s="16"/>
      <c r="DD31" s="7">
        <v>0</v>
      </c>
      <c r="DE31" s="16"/>
      <c r="DF31" s="7">
        <v>0</v>
      </c>
      <c r="DG31" s="16"/>
      <c r="DH31" s="7">
        <f t="shared" si="14"/>
        <v>648.27</v>
      </c>
      <c r="DI31" s="16"/>
      <c r="DJ31" s="7">
        <f t="shared" si="15"/>
        <v>460</v>
      </c>
    </row>
    <row r="32" spans="1:114" x14ac:dyDescent="0.25">
      <c r="A32" s="2"/>
      <c r="B32" s="2"/>
      <c r="C32" s="2"/>
      <c r="D32" s="2" t="s">
        <v>139</v>
      </c>
      <c r="E32" s="2"/>
      <c r="F32" s="2"/>
      <c r="G32" s="2"/>
      <c r="H32" s="3">
        <f>ROUND(H5+H10+H17+SUM(H29:H31),5)</f>
        <v>357.02</v>
      </c>
      <c r="I32" s="16"/>
      <c r="J32" s="3"/>
      <c r="K32" s="16"/>
      <c r="L32" s="3">
        <f>ROUND(L5+L10+L17+SUM(L29:L31),5)</f>
        <v>-257.25</v>
      </c>
      <c r="M32" s="16"/>
      <c r="N32" s="16"/>
      <c r="O32" s="16"/>
      <c r="P32" s="3">
        <f>ROUND(P5+P10+P17+SUM(P29:P31),5)</f>
        <v>160293.12</v>
      </c>
      <c r="Q32" s="16"/>
      <c r="R32" s="3">
        <f>ROUND(R5+R10+R17+SUM(R29:R31),5)</f>
        <v>197854</v>
      </c>
      <c r="S32" s="16"/>
      <c r="T32" s="3">
        <f t="shared" si="8"/>
        <v>160392.89000000001</v>
      </c>
      <c r="U32" s="16"/>
      <c r="V32" s="3">
        <f>ROUND(J32+N32+R32,5)</f>
        <v>197854</v>
      </c>
      <c r="W32" s="16"/>
      <c r="X32" s="3">
        <f>ROUND(X5+X10+X17+SUM(X29:X31),5)</f>
        <v>57079.37</v>
      </c>
      <c r="Y32" s="16"/>
      <c r="Z32" s="3">
        <f>ROUND(Z5+Z10+Z17+SUM(Z29:Z31),5)</f>
        <v>93000</v>
      </c>
      <c r="AA32" s="16"/>
      <c r="AB32" s="3">
        <f>ROUND(AB5+AB10+AB17+SUM(AB29:AB31),5)</f>
        <v>0</v>
      </c>
      <c r="AC32" s="16"/>
      <c r="AD32" s="3"/>
      <c r="AE32" s="16"/>
      <c r="AF32" s="3">
        <f>ROUND(AF5+AF10+AF17+SUM(AF29:AF31),5)</f>
        <v>0</v>
      </c>
      <c r="AG32" s="16"/>
      <c r="AH32" s="3"/>
      <c r="AI32" s="16"/>
      <c r="AJ32" s="3">
        <f>ROUND(AJ5+AJ10+AJ17+SUM(AJ29:AJ31),5)</f>
        <v>0</v>
      </c>
      <c r="AK32" s="16"/>
      <c r="AL32" s="16"/>
      <c r="AM32" s="16"/>
      <c r="AN32" s="3">
        <f t="shared" si="9"/>
        <v>0</v>
      </c>
      <c r="AO32" s="16"/>
      <c r="AP32" s="3"/>
      <c r="AQ32" s="16"/>
      <c r="AR32" s="3">
        <f>ROUND(AR5+AR10+AR17+SUM(AR29:AR31),5)</f>
        <v>0</v>
      </c>
      <c r="AS32" s="16"/>
      <c r="AT32" s="3"/>
      <c r="AU32" s="16"/>
      <c r="AV32" s="3">
        <f>ROUND(AV5+AV10+AV17+SUM(AV29:AV31),5)</f>
        <v>161.1</v>
      </c>
      <c r="AW32" s="16"/>
      <c r="AX32" s="3"/>
      <c r="AY32" s="16"/>
      <c r="AZ32" s="3">
        <f>ROUND(AZ5+AZ10+AZ17+SUM(AZ29:AZ31),5)</f>
        <v>15643.72</v>
      </c>
      <c r="BA32" s="16"/>
      <c r="BB32" s="3">
        <f>ROUND(BB5+BB10+BB17+SUM(BB29:BB31),5)</f>
        <v>25000</v>
      </c>
      <c r="BC32" s="16"/>
      <c r="BD32" s="3">
        <f>ROUND(BD5+BD10+BD17+SUM(BD29:BD31),5)</f>
        <v>84490</v>
      </c>
      <c r="BE32" s="16"/>
      <c r="BF32" s="3">
        <f>ROUND(BF5+BF10+BF17+SUM(BF29:BF31),5)</f>
        <v>116250</v>
      </c>
      <c r="BG32" s="16"/>
      <c r="BH32" s="3">
        <f>ROUND(BH5+BH10+BH17+SUM(BH29:BH31),5)</f>
        <v>950</v>
      </c>
      <c r="BI32" s="16"/>
      <c r="BJ32" s="16"/>
      <c r="BK32" s="16"/>
      <c r="BL32" s="3">
        <f t="shared" si="10"/>
        <v>101083.72</v>
      </c>
      <c r="BM32" s="16"/>
      <c r="BN32" s="3">
        <f>ROUND(BB32+BF32+BJ32,5)</f>
        <v>141250</v>
      </c>
      <c r="BO32" s="16"/>
      <c r="BP32" s="3">
        <f>ROUND(BP5+BP10+BP17+SUM(BP29:BP31),5)</f>
        <v>6830</v>
      </c>
      <c r="BQ32" s="16"/>
      <c r="BR32" s="3"/>
      <c r="BS32" s="16"/>
      <c r="BT32" s="3">
        <f>ROUND(BT5+BT10+BT17+SUM(BT29:BT31),5)</f>
        <v>2240</v>
      </c>
      <c r="BU32" s="16"/>
      <c r="BV32" s="3">
        <f>ROUND(BV5+BV10+BV17+SUM(BV29:BV31),5)</f>
        <v>25000</v>
      </c>
      <c r="BW32" s="16"/>
      <c r="BX32" s="3">
        <f>ROUND(BX5+BX10+BX17+SUM(BX29:BX31),5)</f>
        <v>2370</v>
      </c>
      <c r="BY32" s="16"/>
      <c r="BZ32" s="3">
        <f>ROUND(BZ5+BZ10+BZ17+SUM(BZ29:BZ31),5)</f>
        <v>7500</v>
      </c>
      <c r="CA32" s="16"/>
      <c r="CB32" s="3">
        <f t="shared" si="11"/>
        <v>11440</v>
      </c>
      <c r="CC32" s="16"/>
      <c r="CD32" s="3">
        <f>ROUND(BR32+BV32+BZ32,5)</f>
        <v>32500</v>
      </c>
      <c r="CE32" s="16"/>
      <c r="CF32" s="3">
        <f>ROUND(CF5+CF10+CF17+SUM(CF29:CF31),5)</f>
        <v>0</v>
      </c>
      <c r="CG32" s="16"/>
      <c r="CH32" s="16"/>
      <c r="CI32" s="16"/>
      <c r="CJ32" s="3">
        <f t="shared" si="12"/>
        <v>112684.82</v>
      </c>
      <c r="CK32" s="16"/>
      <c r="CL32" s="3">
        <f>ROUND(AP32+AT32+AX32+BN32+CD32+CH32,5)</f>
        <v>173750</v>
      </c>
      <c r="CM32" s="16"/>
      <c r="CN32" s="3">
        <f>ROUND(CN5+CN10+CN17+SUM(CN29:CN31),5)</f>
        <v>0</v>
      </c>
      <c r="CO32" s="16"/>
      <c r="CP32" s="16"/>
      <c r="CQ32" s="16"/>
      <c r="CR32" s="3">
        <f>ROUND(CR5+CR10+CR17+SUM(CR29:CR31),5)</f>
        <v>0</v>
      </c>
      <c r="CS32" s="16"/>
      <c r="CT32" s="16"/>
      <c r="CU32" s="16"/>
      <c r="CV32" s="3">
        <f>ROUND(CV5+CV10+CV17+SUM(CV29:CV31),5)</f>
        <v>0</v>
      </c>
      <c r="CW32" s="16"/>
      <c r="CX32" s="16"/>
      <c r="CY32" s="16"/>
      <c r="CZ32" s="3">
        <f t="shared" si="13"/>
        <v>0</v>
      </c>
      <c r="DA32" s="16"/>
      <c r="DB32" s="16"/>
      <c r="DC32" s="16"/>
      <c r="DD32" s="3">
        <f>ROUND(DD5+DD10+DD17+SUM(DD29:DD31),5)</f>
        <v>0</v>
      </c>
      <c r="DE32" s="16"/>
      <c r="DF32" s="3">
        <f>ROUND(DF5+DF10+DF17+SUM(DF29:DF31),5)</f>
        <v>0</v>
      </c>
      <c r="DG32" s="16"/>
      <c r="DH32" s="3">
        <f t="shared" si="14"/>
        <v>330157.08</v>
      </c>
      <c r="DI32" s="16"/>
      <c r="DJ32" s="3">
        <f t="shared" si="15"/>
        <v>464604</v>
      </c>
    </row>
    <row r="33" spans="1:114" x14ac:dyDescent="0.25">
      <c r="A33" s="2"/>
      <c r="B33" s="2"/>
      <c r="C33" s="2"/>
      <c r="D33" s="2" t="s">
        <v>140</v>
      </c>
      <c r="E33" s="2"/>
      <c r="F33" s="2"/>
      <c r="G33" s="2"/>
      <c r="H33" s="3"/>
      <c r="I33" s="16"/>
      <c r="J33" s="3"/>
      <c r="K33" s="16"/>
      <c r="L33" s="3"/>
      <c r="M33" s="16"/>
      <c r="N33" s="16"/>
      <c r="O33" s="16"/>
      <c r="P33" s="3"/>
      <c r="Q33" s="16"/>
      <c r="R33" s="3"/>
      <c r="S33" s="16"/>
      <c r="T33" s="3"/>
      <c r="U33" s="16"/>
      <c r="V33" s="3"/>
      <c r="W33" s="16"/>
      <c r="X33" s="3"/>
      <c r="Y33" s="16"/>
      <c r="Z33" s="3"/>
      <c r="AA33" s="16"/>
      <c r="AB33" s="3"/>
      <c r="AC33" s="16"/>
      <c r="AD33" s="3"/>
      <c r="AE33" s="16"/>
      <c r="AF33" s="3"/>
      <c r="AG33" s="16"/>
      <c r="AH33" s="3"/>
      <c r="AI33" s="16"/>
      <c r="AJ33" s="3"/>
      <c r="AK33" s="16"/>
      <c r="AL33" s="16"/>
      <c r="AM33" s="16"/>
      <c r="AN33" s="3"/>
      <c r="AO33" s="16"/>
      <c r="AP33" s="3"/>
      <c r="AQ33" s="16"/>
      <c r="AR33" s="3"/>
      <c r="AS33" s="16"/>
      <c r="AT33" s="3"/>
      <c r="AU33" s="16"/>
      <c r="AV33" s="3"/>
      <c r="AW33" s="16"/>
      <c r="AX33" s="3"/>
      <c r="AY33" s="16"/>
      <c r="AZ33" s="3"/>
      <c r="BA33" s="16"/>
      <c r="BB33" s="3"/>
      <c r="BC33" s="16"/>
      <c r="BD33" s="3"/>
      <c r="BE33" s="16"/>
      <c r="BF33" s="3"/>
      <c r="BG33" s="16"/>
      <c r="BH33" s="3"/>
      <c r="BI33" s="16"/>
      <c r="BJ33" s="16"/>
      <c r="BK33" s="16"/>
      <c r="BL33" s="3"/>
      <c r="BM33" s="16"/>
      <c r="BN33" s="3"/>
      <c r="BO33" s="16"/>
      <c r="BP33" s="3"/>
      <c r="BQ33" s="16"/>
      <c r="BR33" s="3"/>
      <c r="BS33" s="16"/>
      <c r="BT33" s="3"/>
      <c r="BU33" s="16"/>
      <c r="BV33" s="3"/>
      <c r="BW33" s="16"/>
      <c r="BX33" s="3"/>
      <c r="BY33" s="16"/>
      <c r="BZ33" s="3"/>
      <c r="CA33" s="16"/>
      <c r="CB33" s="3"/>
      <c r="CC33" s="16"/>
      <c r="CD33" s="3"/>
      <c r="CE33" s="16"/>
      <c r="CF33" s="3"/>
      <c r="CG33" s="16"/>
      <c r="CH33" s="16"/>
      <c r="CI33" s="16"/>
      <c r="CJ33" s="3"/>
      <c r="CK33" s="16"/>
      <c r="CL33" s="3"/>
      <c r="CM33" s="16"/>
      <c r="CN33" s="3"/>
      <c r="CO33" s="16"/>
      <c r="CP33" s="16"/>
      <c r="CQ33" s="16"/>
      <c r="CR33" s="3"/>
      <c r="CS33" s="16"/>
      <c r="CT33" s="16"/>
      <c r="CU33" s="16"/>
      <c r="CV33" s="3"/>
      <c r="CW33" s="16"/>
      <c r="CX33" s="16"/>
      <c r="CY33" s="16"/>
      <c r="CZ33" s="3"/>
      <c r="DA33" s="16"/>
      <c r="DB33" s="16"/>
      <c r="DC33" s="16"/>
      <c r="DD33" s="3"/>
      <c r="DE33" s="16"/>
      <c r="DF33" s="3"/>
      <c r="DG33" s="16"/>
      <c r="DH33" s="3"/>
      <c r="DI33" s="16"/>
      <c r="DJ33" s="3"/>
    </row>
    <row r="34" spans="1:114" ht="15.75" thickBot="1" x14ac:dyDescent="0.3">
      <c r="A34" s="2"/>
      <c r="B34" s="2"/>
      <c r="C34" s="2"/>
      <c r="D34" s="2"/>
      <c r="E34" s="2" t="s">
        <v>309</v>
      </c>
      <c r="F34" s="2"/>
      <c r="G34" s="2"/>
      <c r="H34" s="4">
        <v>0</v>
      </c>
      <c r="I34" s="16"/>
      <c r="J34" s="3"/>
      <c r="K34" s="16"/>
      <c r="L34" s="4">
        <v>0</v>
      </c>
      <c r="M34" s="16"/>
      <c r="N34" s="16"/>
      <c r="O34" s="16"/>
      <c r="P34" s="4">
        <v>0</v>
      </c>
      <c r="Q34" s="16"/>
      <c r="R34" s="3"/>
      <c r="S34" s="16"/>
      <c r="T34" s="4">
        <f>ROUND(H34+L34+P34,5)</f>
        <v>0</v>
      </c>
      <c r="U34" s="16"/>
      <c r="V34" s="3"/>
      <c r="W34" s="16"/>
      <c r="X34" s="4">
        <v>299.01</v>
      </c>
      <c r="Y34" s="16"/>
      <c r="Z34" s="3"/>
      <c r="AA34" s="16"/>
      <c r="AB34" s="4">
        <v>0</v>
      </c>
      <c r="AC34" s="16"/>
      <c r="AD34" s="3"/>
      <c r="AE34" s="16"/>
      <c r="AF34" s="4">
        <v>0</v>
      </c>
      <c r="AG34" s="16"/>
      <c r="AH34" s="3"/>
      <c r="AI34" s="16"/>
      <c r="AJ34" s="4">
        <v>0</v>
      </c>
      <c r="AK34" s="16"/>
      <c r="AL34" s="16"/>
      <c r="AM34" s="16"/>
      <c r="AN34" s="4">
        <f>ROUND(AB34+AF34+AJ34,5)</f>
        <v>0</v>
      </c>
      <c r="AO34" s="16"/>
      <c r="AP34" s="3"/>
      <c r="AQ34" s="16"/>
      <c r="AR34" s="4">
        <v>0</v>
      </c>
      <c r="AS34" s="16"/>
      <c r="AT34" s="3"/>
      <c r="AU34" s="16"/>
      <c r="AV34" s="4">
        <v>0</v>
      </c>
      <c r="AW34" s="16"/>
      <c r="AX34" s="3"/>
      <c r="AY34" s="16"/>
      <c r="AZ34" s="4">
        <v>0</v>
      </c>
      <c r="BA34" s="16"/>
      <c r="BB34" s="3"/>
      <c r="BC34" s="16"/>
      <c r="BD34" s="4">
        <v>0</v>
      </c>
      <c r="BE34" s="16"/>
      <c r="BF34" s="3"/>
      <c r="BG34" s="16"/>
      <c r="BH34" s="4">
        <v>0</v>
      </c>
      <c r="BI34" s="16"/>
      <c r="BJ34" s="16"/>
      <c r="BK34" s="16"/>
      <c r="BL34" s="4">
        <f>ROUND(AZ34+BD34+BH34,5)</f>
        <v>0</v>
      </c>
      <c r="BM34" s="16"/>
      <c r="BN34" s="3"/>
      <c r="BO34" s="16"/>
      <c r="BP34" s="4">
        <v>0</v>
      </c>
      <c r="BQ34" s="16"/>
      <c r="BR34" s="3"/>
      <c r="BS34" s="16"/>
      <c r="BT34" s="4">
        <v>0</v>
      </c>
      <c r="BU34" s="16"/>
      <c r="BV34" s="3"/>
      <c r="BW34" s="16"/>
      <c r="BX34" s="4">
        <v>0</v>
      </c>
      <c r="BY34" s="16"/>
      <c r="BZ34" s="3"/>
      <c r="CA34" s="16"/>
      <c r="CB34" s="4">
        <f>ROUND(BP34+BT34+BX34,5)</f>
        <v>0</v>
      </c>
      <c r="CC34" s="16"/>
      <c r="CD34" s="3"/>
      <c r="CE34" s="16"/>
      <c r="CF34" s="4">
        <v>0</v>
      </c>
      <c r="CG34" s="16"/>
      <c r="CH34" s="16"/>
      <c r="CI34" s="16"/>
      <c r="CJ34" s="4">
        <f>ROUND(AN34+AR34+AV34+BL34+CB34+CF34,5)</f>
        <v>0</v>
      </c>
      <c r="CK34" s="16"/>
      <c r="CL34" s="3"/>
      <c r="CM34" s="16"/>
      <c r="CN34" s="4">
        <v>0</v>
      </c>
      <c r="CO34" s="16"/>
      <c r="CP34" s="16"/>
      <c r="CQ34" s="16"/>
      <c r="CR34" s="4">
        <v>0</v>
      </c>
      <c r="CS34" s="16"/>
      <c r="CT34" s="16"/>
      <c r="CU34" s="16"/>
      <c r="CV34" s="4">
        <v>0</v>
      </c>
      <c r="CW34" s="16"/>
      <c r="CX34" s="16"/>
      <c r="CY34" s="16"/>
      <c r="CZ34" s="4">
        <f>ROUND(CN34+CR34+CV34,5)</f>
        <v>0</v>
      </c>
      <c r="DA34" s="16"/>
      <c r="DB34" s="16"/>
      <c r="DC34" s="16"/>
      <c r="DD34" s="4">
        <v>0</v>
      </c>
      <c r="DE34" s="16"/>
      <c r="DF34" s="4">
        <v>0</v>
      </c>
      <c r="DG34" s="16"/>
      <c r="DH34" s="4">
        <f>ROUND(T34+X34+CJ34+CZ34+DD34,5)</f>
        <v>299.01</v>
      </c>
      <c r="DI34" s="16"/>
      <c r="DJ34" s="4">
        <f>ROUND(V34+Z34+CL34+DB34+DF34,5)</f>
        <v>0</v>
      </c>
    </row>
    <row r="35" spans="1:114" ht="15.75" thickBot="1" x14ac:dyDescent="0.3">
      <c r="A35" s="2"/>
      <c r="B35" s="2"/>
      <c r="C35" s="2"/>
      <c r="D35" s="2" t="s">
        <v>310</v>
      </c>
      <c r="E35" s="2"/>
      <c r="F35" s="2"/>
      <c r="G35" s="2"/>
      <c r="H35" s="6">
        <f>ROUND(SUM(H33:H34),5)</f>
        <v>0</v>
      </c>
      <c r="I35" s="16"/>
      <c r="J35" s="3"/>
      <c r="K35" s="16"/>
      <c r="L35" s="6">
        <f>ROUND(SUM(L33:L34),5)</f>
        <v>0</v>
      </c>
      <c r="M35" s="16"/>
      <c r="N35" s="16"/>
      <c r="O35" s="16"/>
      <c r="P35" s="6">
        <f>ROUND(SUM(P33:P34),5)</f>
        <v>0</v>
      </c>
      <c r="Q35" s="16"/>
      <c r="R35" s="7"/>
      <c r="S35" s="16"/>
      <c r="T35" s="6">
        <f>ROUND(H35+L35+P35,5)</f>
        <v>0</v>
      </c>
      <c r="U35" s="16"/>
      <c r="V35" s="7"/>
      <c r="W35" s="16"/>
      <c r="X35" s="6">
        <f>ROUND(SUM(X33:X34),5)</f>
        <v>299.01</v>
      </c>
      <c r="Y35" s="16"/>
      <c r="Z35" s="7"/>
      <c r="AA35" s="16"/>
      <c r="AB35" s="6">
        <f>ROUND(SUM(AB33:AB34),5)</f>
        <v>0</v>
      </c>
      <c r="AC35" s="16"/>
      <c r="AD35" s="3"/>
      <c r="AE35" s="16"/>
      <c r="AF35" s="6">
        <f>ROUND(SUM(AF33:AF34),5)</f>
        <v>0</v>
      </c>
      <c r="AG35" s="16"/>
      <c r="AH35" s="3"/>
      <c r="AI35" s="16"/>
      <c r="AJ35" s="6">
        <f>ROUND(SUM(AJ33:AJ34),5)</f>
        <v>0</v>
      </c>
      <c r="AK35" s="16"/>
      <c r="AL35" s="16"/>
      <c r="AM35" s="16"/>
      <c r="AN35" s="6">
        <f>ROUND(AB35+AF35+AJ35,5)</f>
        <v>0</v>
      </c>
      <c r="AO35" s="16"/>
      <c r="AP35" s="3"/>
      <c r="AQ35" s="16"/>
      <c r="AR35" s="6">
        <f>ROUND(SUM(AR33:AR34),5)</f>
        <v>0</v>
      </c>
      <c r="AS35" s="16"/>
      <c r="AT35" s="3"/>
      <c r="AU35" s="16"/>
      <c r="AV35" s="6">
        <f>ROUND(SUM(AV33:AV34),5)</f>
        <v>0</v>
      </c>
      <c r="AW35" s="16"/>
      <c r="AX35" s="3"/>
      <c r="AY35" s="16"/>
      <c r="AZ35" s="6">
        <f>ROUND(SUM(AZ33:AZ34),5)</f>
        <v>0</v>
      </c>
      <c r="BA35" s="16"/>
      <c r="BB35" s="7"/>
      <c r="BC35" s="16"/>
      <c r="BD35" s="6">
        <f>ROUND(SUM(BD33:BD34),5)</f>
        <v>0</v>
      </c>
      <c r="BE35" s="16"/>
      <c r="BF35" s="7"/>
      <c r="BG35" s="16"/>
      <c r="BH35" s="6">
        <f>ROUND(SUM(BH33:BH34),5)</f>
        <v>0</v>
      </c>
      <c r="BI35" s="16"/>
      <c r="BJ35" s="16"/>
      <c r="BK35" s="16"/>
      <c r="BL35" s="6">
        <f>ROUND(AZ35+BD35+BH35,5)</f>
        <v>0</v>
      </c>
      <c r="BM35" s="16"/>
      <c r="BN35" s="7"/>
      <c r="BO35" s="16"/>
      <c r="BP35" s="6">
        <f>ROUND(SUM(BP33:BP34),5)</f>
        <v>0</v>
      </c>
      <c r="BQ35" s="16"/>
      <c r="BR35" s="3"/>
      <c r="BS35" s="16"/>
      <c r="BT35" s="6">
        <f>ROUND(SUM(BT33:BT34),5)</f>
        <v>0</v>
      </c>
      <c r="BU35" s="16"/>
      <c r="BV35" s="7"/>
      <c r="BW35" s="16"/>
      <c r="BX35" s="6">
        <f>ROUND(SUM(BX33:BX34),5)</f>
        <v>0</v>
      </c>
      <c r="BY35" s="16"/>
      <c r="BZ35" s="7"/>
      <c r="CA35" s="16"/>
      <c r="CB35" s="6">
        <f>ROUND(BP35+BT35+BX35,5)</f>
        <v>0</v>
      </c>
      <c r="CC35" s="16"/>
      <c r="CD35" s="7"/>
      <c r="CE35" s="16"/>
      <c r="CF35" s="6">
        <f>ROUND(SUM(CF33:CF34),5)</f>
        <v>0</v>
      </c>
      <c r="CG35" s="16"/>
      <c r="CH35" s="16"/>
      <c r="CI35" s="16"/>
      <c r="CJ35" s="6">
        <f>ROUND(AN35+AR35+AV35+BL35+CB35+CF35,5)</f>
        <v>0</v>
      </c>
      <c r="CK35" s="16"/>
      <c r="CL35" s="7"/>
      <c r="CM35" s="16"/>
      <c r="CN35" s="6">
        <f>ROUND(SUM(CN33:CN34),5)</f>
        <v>0</v>
      </c>
      <c r="CO35" s="16"/>
      <c r="CP35" s="16"/>
      <c r="CQ35" s="16"/>
      <c r="CR35" s="6">
        <f>ROUND(SUM(CR33:CR34),5)</f>
        <v>0</v>
      </c>
      <c r="CS35" s="16"/>
      <c r="CT35" s="16"/>
      <c r="CU35" s="16"/>
      <c r="CV35" s="6">
        <f>ROUND(SUM(CV33:CV34),5)</f>
        <v>0</v>
      </c>
      <c r="CW35" s="16"/>
      <c r="CX35" s="16"/>
      <c r="CY35" s="16"/>
      <c r="CZ35" s="6">
        <f>ROUND(CN35+CR35+CV35,5)</f>
        <v>0</v>
      </c>
      <c r="DA35" s="16"/>
      <c r="DB35" s="16"/>
      <c r="DC35" s="16"/>
      <c r="DD35" s="6">
        <f>ROUND(SUM(DD33:DD34),5)</f>
        <v>0</v>
      </c>
      <c r="DE35" s="16"/>
      <c r="DF35" s="6">
        <f>ROUND(SUM(DF33:DF34),5)</f>
        <v>0</v>
      </c>
      <c r="DG35" s="16"/>
      <c r="DH35" s="6">
        <f>ROUND(T35+X35+CJ35+CZ35+DD35,5)</f>
        <v>299.01</v>
      </c>
      <c r="DI35" s="16"/>
      <c r="DJ35" s="6">
        <f>ROUND(V35+Z35+CL35+DB35+DF35,5)</f>
        <v>0</v>
      </c>
    </row>
    <row r="36" spans="1:114" x14ac:dyDescent="0.25">
      <c r="A36" s="2"/>
      <c r="B36" s="2"/>
      <c r="C36" s="2" t="s">
        <v>141</v>
      </c>
      <c r="D36" s="2"/>
      <c r="E36" s="2"/>
      <c r="F36" s="2"/>
      <c r="G36" s="2"/>
      <c r="H36" s="3">
        <f>ROUND(H32-H35,5)</f>
        <v>357.02</v>
      </c>
      <c r="I36" s="16"/>
      <c r="J36" s="3"/>
      <c r="K36" s="16"/>
      <c r="L36" s="3">
        <f>ROUND(L32-L35,5)</f>
        <v>-257.25</v>
      </c>
      <c r="M36" s="16"/>
      <c r="N36" s="16"/>
      <c r="O36" s="16"/>
      <c r="P36" s="3">
        <f>ROUND(P32-P35,5)</f>
        <v>160293.12</v>
      </c>
      <c r="Q36" s="16"/>
      <c r="R36" s="3">
        <f>ROUND(R32-R35,5)</f>
        <v>197854</v>
      </c>
      <c r="S36" s="16"/>
      <c r="T36" s="3">
        <f>ROUND(H36+L36+P36,5)</f>
        <v>160392.89000000001</v>
      </c>
      <c r="U36" s="16"/>
      <c r="V36" s="3">
        <f>ROUND(J36+N36+R36,5)</f>
        <v>197854</v>
      </c>
      <c r="W36" s="16"/>
      <c r="X36" s="3">
        <f>ROUND(X32-X35,5)</f>
        <v>56780.36</v>
      </c>
      <c r="Y36" s="16"/>
      <c r="Z36" s="3">
        <f>ROUND(Z32-Z35,5)</f>
        <v>93000</v>
      </c>
      <c r="AA36" s="16"/>
      <c r="AB36" s="3">
        <f>ROUND(AB32-AB35,5)</f>
        <v>0</v>
      </c>
      <c r="AC36" s="16"/>
      <c r="AD36" s="3"/>
      <c r="AE36" s="16"/>
      <c r="AF36" s="3">
        <f>ROUND(AF32-AF35,5)</f>
        <v>0</v>
      </c>
      <c r="AG36" s="16"/>
      <c r="AH36" s="3"/>
      <c r="AI36" s="16"/>
      <c r="AJ36" s="3">
        <f>ROUND(AJ32-AJ35,5)</f>
        <v>0</v>
      </c>
      <c r="AK36" s="16"/>
      <c r="AL36" s="16"/>
      <c r="AM36" s="16"/>
      <c r="AN36" s="3">
        <f>ROUND(AB36+AF36+AJ36,5)</f>
        <v>0</v>
      </c>
      <c r="AO36" s="16"/>
      <c r="AP36" s="3"/>
      <c r="AQ36" s="16"/>
      <c r="AR36" s="3">
        <f>ROUND(AR32-AR35,5)</f>
        <v>0</v>
      </c>
      <c r="AS36" s="16"/>
      <c r="AT36" s="3"/>
      <c r="AU36" s="16"/>
      <c r="AV36" s="3">
        <f>ROUND(AV32-AV35,5)</f>
        <v>161.1</v>
      </c>
      <c r="AW36" s="16"/>
      <c r="AX36" s="3"/>
      <c r="AY36" s="16"/>
      <c r="AZ36" s="3">
        <f>ROUND(AZ32-AZ35,5)</f>
        <v>15643.72</v>
      </c>
      <c r="BA36" s="16"/>
      <c r="BB36" s="3">
        <f>ROUND(BB32-BB35,5)</f>
        <v>25000</v>
      </c>
      <c r="BC36" s="16"/>
      <c r="BD36" s="3">
        <f>ROUND(BD32-BD35,5)</f>
        <v>84490</v>
      </c>
      <c r="BE36" s="16"/>
      <c r="BF36" s="3">
        <f>ROUND(BF32-BF35,5)</f>
        <v>116250</v>
      </c>
      <c r="BG36" s="16"/>
      <c r="BH36" s="3">
        <f>ROUND(BH32-BH35,5)</f>
        <v>950</v>
      </c>
      <c r="BI36" s="16"/>
      <c r="BJ36" s="16"/>
      <c r="BK36" s="16"/>
      <c r="BL36" s="3">
        <f>ROUND(AZ36+BD36+BH36,5)</f>
        <v>101083.72</v>
      </c>
      <c r="BM36" s="16"/>
      <c r="BN36" s="3">
        <f>ROUND(BB36+BF36+BJ36,5)</f>
        <v>141250</v>
      </c>
      <c r="BO36" s="16"/>
      <c r="BP36" s="3">
        <f>ROUND(BP32-BP35,5)</f>
        <v>6830</v>
      </c>
      <c r="BQ36" s="16"/>
      <c r="BR36" s="3"/>
      <c r="BS36" s="16"/>
      <c r="BT36" s="3">
        <f>ROUND(BT32-BT35,5)</f>
        <v>2240</v>
      </c>
      <c r="BU36" s="16"/>
      <c r="BV36" s="3">
        <f>ROUND(BV32-BV35,5)</f>
        <v>25000</v>
      </c>
      <c r="BW36" s="16"/>
      <c r="BX36" s="3">
        <f>ROUND(BX32-BX35,5)</f>
        <v>2370</v>
      </c>
      <c r="BY36" s="16"/>
      <c r="BZ36" s="3">
        <f>ROUND(BZ32-BZ35,5)</f>
        <v>7500</v>
      </c>
      <c r="CA36" s="16"/>
      <c r="CB36" s="3">
        <f>ROUND(BP36+BT36+BX36,5)</f>
        <v>11440</v>
      </c>
      <c r="CC36" s="16"/>
      <c r="CD36" s="3">
        <f>ROUND(BR36+BV36+BZ36,5)</f>
        <v>32500</v>
      </c>
      <c r="CE36" s="16"/>
      <c r="CF36" s="3">
        <f>ROUND(CF32-CF35,5)</f>
        <v>0</v>
      </c>
      <c r="CG36" s="16"/>
      <c r="CH36" s="16"/>
      <c r="CI36" s="16"/>
      <c r="CJ36" s="3">
        <f>ROUND(AN36+AR36+AV36+BL36+CB36+CF36,5)</f>
        <v>112684.82</v>
      </c>
      <c r="CK36" s="16"/>
      <c r="CL36" s="3">
        <f>ROUND(AP36+AT36+AX36+BN36+CD36+CH36,5)</f>
        <v>173750</v>
      </c>
      <c r="CM36" s="16"/>
      <c r="CN36" s="3">
        <f>ROUND(CN32-CN35,5)</f>
        <v>0</v>
      </c>
      <c r="CO36" s="16"/>
      <c r="CP36" s="16"/>
      <c r="CQ36" s="16"/>
      <c r="CR36" s="3">
        <f>ROUND(CR32-CR35,5)</f>
        <v>0</v>
      </c>
      <c r="CS36" s="16"/>
      <c r="CT36" s="16"/>
      <c r="CU36" s="16"/>
      <c r="CV36" s="3">
        <f>ROUND(CV32-CV35,5)</f>
        <v>0</v>
      </c>
      <c r="CW36" s="16"/>
      <c r="CX36" s="16"/>
      <c r="CY36" s="16"/>
      <c r="CZ36" s="3">
        <f>ROUND(CN36+CR36+CV36,5)</f>
        <v>0</v>
      </c>
      <c r="DA36" s="16"/>
      <c r="DB36" s="16"/>
      <c r="DC36" s="16"/>
      <c r="DD36" s="3">
        <f>ROUND(DD32-DD35,5)</f>
        <v>0</v>
      </c>
      <c r="DE36" s="16"/>
      <c r="DF36" s="3">
        <f>ROUND(DF32-DF35,5)</f>
        <v>0</v>
      </c>
      <c r="DG36" s="16"/>
      <c r="DH36" s="3">
        <f>ROUND(T36+X36+CJ36+CZ36+DD36,5)</f>
        <v>329858.07</v>
      </c>
      <c r="DI36" s="16"/>
      <c r="DJ36" s="3">
        <f>ROUND(V36+Z36+CL36+DB36+DF36,5)</f>
        <v>464604</v>
      </c>
    </row>
    <row r="37" spans="1:114" x14ac:dyDescent="0.25">
      <c r="A37" s="2"/>
      <c r="B37" s="2"/>
      <c r="C37" s="2"/>
      <c r="D37" s="2" t="s">
        <v>142</v>
      </c>
      <c r="E37" s="2"/>
      <c r="F37" s="2"/>
      <c r="G37" s="2"/>
      <c r="H37" s="3"/>
      <c r="I37" s="16"/>
      <c r="J37" s="3"/>
      <c r="K37" s="16"/>
      <c r="L37" s="3"/>
      <c r="M37" s="16"/>
      <c r="N37" s="16"/>
      <c r="O37" s="16"/>
      <c r="P37" s="3"/>
      <c r="Q37" s="16"/>
      <c r="R37" s="3"/>
      <c r="S37" s="16"/>
      <c r="T37" s="3"/>
      <c r="U37" s="16"/>
      <c r="V37" s="3"/>
      <c r="W37" s="16"/>
      <c r="X37" s="3"/>
      <c r="Y37" s="16"/>
      <c r="Z37" s="3"/>
      <c r="AA37" s="16"/>
      <c r="AB37" s="3"/>
      <c r="AC37" s="16"/>
      <c r="AD37" s="3"/>
      <c r="AE37" s="16"/>
      <c r="AF37" s="3"/>
      <c r="AG37" s="16"/>
      <c r="AH37" s="3"/>
      <c r="AI37" s="16"/>
      <c r="AJ37" s="3"/>
      <c r="AK37" s="16"/>
      <c r="AL37" s="16"/>
      <c r="AM37" s="16"/>
      <c r="AN37" s="3"/>
      <c r="AO37" s="16"/>
      <c r="AP37" s="3"/>
      <c r="AQ37" s="16"/>
      <c r="AR37" s="3"/>
      <c r="AS37" s="16"/>
      <c r="AT37" s="3"/>
      <c r="AU37" s="16"/>
      <c r="AV37" s="3"/>
      <c r="AW37" s="16"/>
      <c r="AX37" s="3"/>
      <c r="AY37" s="16"/>
      <c r="AZ37" s="3"/>
      <c r="BA37" s="16"/>
      <c r="BB37" s="3"/>
      <c r="BC37" s="16"/>
      <c r="BD37" s="3"/>
      <c r="BE37" s="16"/>
      <c r="BF37" s="3"/>
      <c r="BG37" s="16"/>
      <c r="BH37" s="3"/>
      <c r="BI37" s="16"/>
      <c r="BJ37" s="16"/>
      <c r="BK37" s="16"/>
      <c r="BL37" s="3"/>
      <c r="BM37" s="16"/>
      <c r="BN37" s="3"/>
      <c r="BO37" s="16"/>
      <c r="BP37" s="3"/>
      <c r="BQ37" s="16"/>
      <c r="BR37" s="3"/>
      <c r="BS37" s="16"/>
      <c r="BT37" s="3"/>
      <c r="BU37" s="16"/>
      <c r="BV37" s="3"/>
      <c r="BW37" s="16"/>
      <c r="BX37" s="3"/>
      <c r="BY37" s="16"/>
      <c r="BZ37" s="3"/>
      <c r="CA37" s="16"/>
      <c r="CB37" s="3"/>
      <c r="CC37" s="16"/>
      <c r="CD37" s="3"/>
      <c r="CE37" s="16"/>
      <c r="CF37" s="3"/>
      <c r="CG37" s="16"/>
      <c r="CH37" s="16"/>
      <c r="CI37" s="16"/>
      <c r="CJ37" s="3"/>
      <c r="CK37" s="16"/>
      <c r="CL37" s="3"/>
      <c r="CM37" s="16"/>
      <c r="CN37" s="3"/>
      <c r="CO37" s="16"/>
      <c r="CP37" s="16"/>
      <c r="CQ37" s="16"/>
      <c r="CR37" s="3"/>
      <c r="CS37" s="16"/>
      <c r="CT37" s="16"/>
      <c r="CU37" s="16"/>
      <c r="CV37" s="3"/>
      <c r="CW37" s="16"/>
      <c r="CX37" s="16"/>
      <c r="CY37" s="16"/>
      <c r="CZ37" s="3"/>
      <c r="DA37" s="16"/>
      <c r="DB37" s="16"/>
      <c r="DC37" s="16"/>
      <c r="DD37" s="3"/>
      <c r="DE37" s="16"/>
      <c r="DF37" s="3"/>
      <c r="DG37" s="16"/>
      <c r="DH37" s="3"/>
      <c r="DI37" s="16"/>
      <c r="DJ37" s="3"/>
    </row>
    <row r="38" spans="1:114" x14ac:dyDescent="0.25">
      <c r="A38" s="2"/>
      <c r="B38" s="2"/>
      <c r="C38" s="2"/>
      <c r="D38" s="2"/>
      <c r="E38" s="2" t="s">
        <v>143</v>
      </c>
      <c r="F38" s="2"/>
      <c r="G38" s="2"/>
      <c r="H38" s="3">
        <v>4426.9399999999996</v>
      </c>
      <c r="I38" s="16"/>
      <c r="J38" s="3">
        <v>11222</v>
      </c>
      <c r="K38" s="16"/>
      <c r="L38" s="3">
        <v>0</v>
      </c>
      <c r="M38" s="16"/>
      <c r="N38" s="16"/>
      <c r="O38" s="16"/>
      <c r="P38" s="3">
        <v>12237.13</v>
      </c>
      <c r="Q38" s="16"/>
      <c r="R38" s="3">
        <v>21729</v>
      </c>
      <c r="S38" s="16"/>
      <c r="T38" s="3">
        <f t="shared" ref="T38:T56" si="20">ROUND(H38+L38+P38,5)</f>
        <v>16664.07</v>
      </c>
      <c r="U38" s="16"/>
      <c r="V38" s="3">
        <f t="shared" ref="V38:V48" si="21">ROUND(J38+N38+R38,5)</f>
        <v>32951</v>
      </c>
      <c r="W38" s="16"/>
      <c r="X38" s="3">
        <v>22119.61</v>
      </c>
      <c r="Y38" s="16"/>
      <c r="Z38" s="3">
        <v>47943</v>
      </c>
      <c r="AA38" s="16"/>
      <c r="AB38" s="3">
        <v>938.06</v>
      </c>
      <c r="AC38" s="16"/>
      <c r="AD38" s="3">
        <v>1601</v>
      </c>
      <c r="AE38" s="16"/>
      <c r="AF38" s="3">
        <v>1891.58</v>
      </c>
      <c r="AG38" s="16"/>
      <c r="AH38" s="3">
        <v>6974</v>
      </c>
      <c r="AI38" s="16"/>
      <c r="AJ38" s="3">
        <v>0</v>
      </c>
      <c r="AK38" s="16"/>
      <c r="AL38" s="16"/>
      <c r="AM38" s="16"/>
      <c r="AN38" s="3">
        <f t="shared" ref="AN38:AN56" si="22">ROUND(AB38+AF38+AJ38,5)</f>
        <v>2829.64</v>
      </c>
      <c r="AO38" s="16"/>
      <c r="AP38" s="3">
        <f>ROUND(AD38+AH38+AL38,5)</f>
        <v>8575</v>
      </c>
      <c r="AQ38" s="16"/>
      <c r="AR38" s="3">
        <v>1875.98</v>
      </c>
      <c r="AS38" s="16"/>
      <c r="AT38" s="3">
        <v>3199</v>
      </c>
      <c r="AU38" s="16"/>
      <c r="AV38" s="3">
        <v>6267.53</v>
      </c>
      <c r="AW38" s="16"/>
      <c r="AX38" s="3">
        <v>10944</v>
      </c>
      <c r="AY38" s="16"/>
      <c r="AZ38" s="3">
        <v>1863.87</v>
      </c>
      <c r="BA38" s="16"/>
      <c r="BB38" s="3">
        <v>3742</v>
      </c>
      <c r="BC38" s="16"/>
      <c r="BD38" s="3">
        <v>27523.67</v>
      </c>
      <c r="BE38" s="16"/>
      <c r="BF38" s="3">
        <v>41305</v>
      </c>
      <c r="BG38" s="16"/>
      <c r="BH38" s="3">
        <v>0</v>
      </c>
      <c r="BI38" s="16"/>
      <c r="BJ38" s="16"/>
      <c r="BK38" s="16"/>
      <c r="BL38" s="3">
        <f t="shared" ref="BL38:BL56" si="23">ROUND(AZ38+BD38+BH38,5)</f>
        <v>29387.54</v>
      </c>
      <c r="BM38" s="16"/>
      <c r="BN38" s="3">
        <f>ROUND(BB38+BF38+BJ38,5)</f>
        <v>45047</v>
      </c>
      <c r="BO38" s="16"/>
      <c r="BP38" s="3">
        <v>4588.83</v>
      </c>
      <c r="BQ38" s="16"/>
      <c r="BR38" s="3">
        <v>18139</v>
      </c>
      <c r="BS38" s="16"/>
      <c r="BT38" s="3">
        <v>18524.810000000001</v>
      </c>
      <c r="BU38" s="16"/>
      <c r="BV38" s="3">
        <v>47366</v>
      </c>
      <c r="BW38" s="16"/>
      <c r="BX38" s="3">
        <v>47884.36</v>
      </c>
      <c r="BY38" s="16"/>
      <c r="BZ38" s="3">
        <v>78826</v>
      </c>
      <c r="CA38" s="16"/>
      <c r="CB38" s="3">
        <f t="shared" ref="CB38:CB56" si="24">ROUND(BP38+BT38+BX38,5)</f>
        <v>70998</v>
      </c>
      <c r="CC38" s="16"/>
      <c r="CD38" s="3">
        <f>ROUND(BR38+BV38+BZ38,5)</f>
        <v>144331</v>
      </c>
      <c r="CE38" s="16"/>
      <c r="CF38" s="3">
        <v>0</v>
      </c>
      <c r="CG38" s="16"/>
      <c r="CH38" s="16"/>
      <c r="CI38" s="16"/>
      <c r="CJ38" s="3">
        <f t="shared" ref="CJ38:CJ56" si="25">ROUND(AN38+AR38+AV38+BL38+CB38+CF38,5)</f>
        <v>111358.69</v>
      </c>
      <c r="CK38" s="16"/>
      <c r="CL38" s="3">
        <f>ROUND(AP38+AT38+AX38+BN38+CD38+CH38,5)</f>
        <v>212096</v>
      </c>
      <c r="CM38" s="16"/>
      <c r="CN38" s="3">
        <v>0</v>
      </c>
      <c r="CO38" s="16"/>
      <c r="CP38" s="16"/>
      <c r="CQ38" s="16"/>
      <c r="CR38" s="3">
        <v>0</v>
      </c>
      <c r="CS38" s="16"/>
      <c r="CT38" s="16"/>
      <c r="CU38" s="16"/>
      <c r="CV38" s="3">
        <v>0</v>
      </c>
      <c r="CW38" s="16"/>
      <c r="CX38" s="16"/>
      <c r="CY38" s="16"/>
      <c r="CZ38" s="3">
        <f t="shared" ref="CZ38:CZ56" si="26">ROUND(CN38+CR38+CV38,5)</f>
        <v>0</v>
      </c>
      <c r="DA38" s="16"/>
      <c r="DB38" s="16"/>
      <c r="DC38" s="16"/>
      <c r="DD38" s="3">
        <v>-0.01</v>
      </c>
      <c r="DE38" s="16"/>
      <c r="DF38" s="3">
        <v>0</v>
      </c>
      <c r="DG38" s="16"/>
      <c r="DH38" s="3">
        <f t="shared" ref="DH38:DH56" si="27">ROUND(T38+X38+CJ38+CZ38+DD38,5)</f>
        <v>150142.35999999999</v>
      </c>
      <c r="DI38" s="16"/>
      <c r="DJ38" s="3">
        <f t="shared" ref="DJ38:DJ56" si="28">ROUND(V38+Z38+CL38+DB38+DF38,5)</f>
        <v>292990</v>
      </c>
    </row>
    <row r="39" spans="1:114" x14ac:dyDescent="0.25">
      <c r="A39" s="2"/>
      <c r="B39" s="2"/>
      <c r="C39" s="2"/>
      <c r="D39" s="2"/>
      <c r="E39" s="2" t="s">
        <v>144</v>
      </c>
      <c r="F39" s="2"/>
      <c r="G39" s="2"/>
      <c r="H39" s="3">
        <v>0</v>
      </c>
      <c r="I39" s="16"/>
      <c r="J39" s="3"/>
      <c r="K39" s="16"/>
      <c r="L39" s="3">
        <v>0</v>
      </c>
      <c r="M39" s="16"/>
      <c r="N39" s="16"/>
      <c r="O39" s="16"/>
      <c r="P39" s="3">
        <v>10587</v>
      </c>
      <c r="Q39" s="16"/>
      <c r="R39" s="3">
        <v>22467</v>
      </c>
      <c r="S39" s="16"/>
      <c r="T39" s="3">
        <f t="shared" si="20"/>
        <v>10587</v>
      </c>
      <c r="U39" s="16"/>
      <c r="V39" s="3">
        <f t="shared" si="21"/>
        <v>22467</v>
      </c>
      <c r="W39" s="16"/>
      <c r="X39" s="3">
        <v>0</v>
      </c>
      <c r="Y39" s="16"/>
      <c r="Z39" s="3"/>
      <c r="AA39" s="16"/>
      <c r="AB39" s="3">
        <v>0</v>
      </c>
      <c r="AC39" s="16"/>
      <c r="AD39" s="3"/>
      <c r="AE39" s="16"/>
      <c r="AF39" s="3">
        <v>0</v>
      </c>
      <c r="AG39" s="16"/>
      <c r="AH39" s="3"/>
      <c r="AI39" s="16"/>
      <c r="AJ39" s="3">
        <v>0</v>
      </c>
      <c r="AK39" s="16"/>
      <c r="AL39" s="16"/>
      <c r="AM39" s="16"/>
      <c r="AN39" s="3">
        <f t="shared" si="22"/>
        <v>0</v>
      </c>
      <c r="AO39" s="16"/>
      <c r="AP39" s="3"/>
      <c r="AQ39" s="16"/>
      <c r="AR39" s="3">
        <v>0</v>
      </c>
      <c r="AS39" s="16"/>
      <c r="AT39" s="3"/>
      <c r="AU39" s="16"/>
      <c r="AV39" s="3">
        <v>0</v>
      </c>
      <c r="AW39" s="16"/>
      <c r="AX39" s="3"/>
      <c r="AY39" s="16"/>
      <c r="AZ39" s="3">
        <v>0</v>
      </c>
      <c r="BA39" s="16"/>
      <c r="BB39" s="3"/>
      <c r="BC39" s="16"/>
      <c r="BD39" s="3">
        <v>0</v>
      </c>
      <c r="BE39" s="16"/>
      <c r="BF39" s="3"/>
      <c r="BG39" s="16"/>
      <c r="BH39" s="3">
        <v>0</v>
      </c>
      <c r="BI39" s="16"/>
      <c r="BJ39" s="16"/>
      <c r="BK39" s="16"/>
      <c r="BL39" s="3">
        <f t="shared" si="23"/>
        <v>0</v>
      </c>
      <c r="BM39" s="16"/>
      <c r="BN39" s="3"/>
      <c r="BO39" s="16"/>
      <c r="BP39" s="3">
        <v>0</v>
      </c>
      <c r="BQ39" s="16"/>
      <c r="BR39" s="3"/>
      <c r="BS39" s="16"/>
      <c r="BT39" s="3">
        <v>0</v>
      </c>
      <c r="BU39" s="16"/>
      <c r="BV39" s="3"/>
      <c r="BW39" s="16"/>
      <c r="BX39" s="3">
        <v>0</v>
      </c>
      <c r="BY39" s="16"/>
      <c r="BZ39" s="3"/>
      <c r="CA39" s="16"/>
      <c r="CB39" s="3">
        <f t="shared" si="24"/>
        <v>0</v>
      </c>
      <c r="CC39" s="16"/>
      <c r="CD39" s="3"/>
      <c r="CE39" s="16"/>
      <c r="CF39" s="3">
        <v>0</v>
      </c>
      <c r="CG39" s="16"/>
      <c r="CH39" s="16"/>
      <c r="CI39" s="16"/>
      <c r="CJ39" s="3">
        <f t="shared" si="25"/>
        <v>0</v>
      </c>
      <c r="CK39" s="16"/>
      <c r="CL39" s="3"/>
      <c r="CM39" s="16"/>
      <c r="CN39" s="3">
        <v>0</v>
      </c>
      <c r="CO39" s="16"/>
      <c r="CP39" s="16"/>
      <c r="CQ39" s="16"/>
      <c r="CR39" s="3">
        <v>0</v>
      </c>
      <c r="CS39" s="16"/>
      <c r="CT39" s="16"/>
      <c r="CU39" s="16"/>
      <c r="CV39" s="3">
        <v>0</v>
      </c>
      <c r="CW39" s="16"/>
      <c r="CX39" s="16"/>
      <c r="CY39" s="16"/>
      <c r="CZ39" s="3">
        <f t="shared" si="26"/>
        <v>0</v>
      </c>
      <c r="DA39" s="16"/>
      <c r="DB39" s="16"/>
      <c r="DC39" s="16"/>
      <c r="DD39" s="3">
        <v>0</v>
      </c>
      <c r="DE39" s="16"/>
      <c r="DF39" s="3">
        <v>0</v>
      </c>
      <c r="DG39" s="16"/>
      <c r="DH39" s="3">
        <f t="shared" si="27"/>
        <v>10587</v>
      </c>
      <c r="DI39" s="16"/>
      <c r="DJ39" s="3">
        <f t="shared" si="28"/>
        <v>22467</v>
      </c>
    </row>
    <row r="40" spans="1:114" x14ac:dyDescent="0.25">
      <c r="A40" s="2"/>
      <c r="B40" s="2"/>
      <c r="C40" s="2"/>
      <c r="D40" s="2"/>
      <c r="E40" s="2" t="s">
        <v>145</v>
      </c>
      <c r="F40" s="2"/>
      <c r="G40" s="2"/>
      <c r="H40" s="3">
        <v>0</v>
      </c>
      <c r="I40" s="16"/>
      <c r="J40" s="3"/>
      <c r="K40" s="16"/>
      <c r="L40" s="3">
        <v>0</v>
      </c>
      <c r="M40" s="16"/>
      <c r="N40" s="16"/>
      <c r="O40" s="16"/>
      <c r="P40" s="3">
        <v>1117.07</v>
      </c>
      <c r="Q40" s="16"/>
      <c r="R40" s="3">
        <v>4800</v>
      </c>
      <c r="S40" s="16"/>
      <c r="T40" s="3">
        <f t="shared" si="20"/>
        <v>1117.07</v>
      </c>
      <c r="U40" s="16"/>
      <c r="V40" s="3">
        <f t="shared" si="21"/>
        <v>4800</v>
      </c>
      <c r="W40" s="16"/>
      <c r="X40" s="3">
        <v>2507.56</v>
      </c>
      <c r="Y40" s="16"/>
      <c r="Z40" s="3"/>
      <c r="AA40" s="16"/>
      <c r="AB40" s="3">
        <v>0</v>
      </c>
      <c r="AC40" s="16"/>
      <c r="AD40" s="3"/>
      <c r="AE40" s="16"/>
      <c r="AF40" s="3">
        <v>0</v>
      </c>
      <c r="AG40" s="16"/>
      <c r="AH40" s="3"/>
      <c r="AI40" s="16"/>
      <c r="AJ40" s="3">
        <v>0</v>
      </c>
      <c r="AK40" s="16"/>
      <c r="AL40" s="16"/>
      <c r="AM40" s="16"/>
      <c r="AN40" s="3">
        <f t="shared" si="22"/>
        <v>0</v>
      </c>
      <c r="AO40" s="16"/>
      <c r="AP40" s="3"/>
      <c r="AQ40" s="16"/>
      <c r="AR40" s="3">
        <v>0</v>
      </c>
      <c r="AS40" s="16"/>
      <c r="AT40" s="3"/>
      <c r="AU40" s="16"/>
      <c r="AV40" s="3">
        <v>0</v>
      </c>
      <c r="AW40" s="16"/>
      <c r="AX40" s="3"/>
      <c r="AY40" s="16"/>
      <c r="AZ40" s="3">
        <v>110.99</v>
      </c>
      <c r="BA40" s="16"/>
      <c r="BB40" s="3"/>
      <c r="BC40" s="16"/>
      <c r="BD40" s="3">
        <v>606.88</v>
      </c>
      <c r="BE40" s="16"/>
      <c r="BF40" s="3"/>
      <c r="BG40" s="16"/>
      <c r="BH40" s="3">
        <v>0</v>
      </c>
      <c r="BI40" s="16"/>
      <c r="BJ40" s="16"/>
      <c r="BK40" s="16"/>
      <c r="BL40" s="3">
        <f t="shared" si="23"/>
        <v>717.87</v>
      </c>
      <c r="BM40" s="16"/>
      <c r="BN40" s="3"/>
      <c r="BO40" s="16"/>
      <c r="BP40" s="3">
        <v>0</v>
      </c>
      <c r="BQ40" s="16"/>
      <c r="BR40" s="3"/>
      <c r="BS40" s="16"/>
      <c r="BT40" s="3">
        <v>7.49</v>
      </c>
      <c r="BU40" s="16"/>
      <c r="BV40" s="3"/>
      <c r="BW40" s="16"/>
      <c r="BX40" s="3">
        <v>0</v>
      </c>
      <c r="BY40" s="16"/>
      <c r="BZ40" s="3"/>
      <c r="CA40" s="16"/>
      <c r="CB40" s="3">
        <f t="shared" si="24"/>
        <v>7.49</v>
      </c>
      <c r="CC40" s="16"/>
      <c r="CD40" s="3"/>
      <c r="CE40" s="16"/>
      <c r="CF40" s="3">
        <v>0</v>
      </c>
      <c r="CG40" s="16"/>
      <c r="CH40" s="16"/>
      <c r="CI40" s="16"/>
      <c r="CJ40" s="3">
        <f t="shared" si="25"/>
        <v>725.36</v>
      </c>
      <c r="CK40" s="16"/>
      <c r="CL40" s="3"/>
      <c r="CM40" s="16"/>
      <c r="CN40" s="3">
        <v>0</v>
      </c>
      <c r="CO40" s="16"/>
      <c r="CP40" s="16"/>
      <c r="CQ40" s="16"/>
      <c r="CR40" s="3">
        <v>0</v>
      </c>
      <c r="CS40" s="16"/>
      <c r="CT40" s="16"/>
      <c r="CU40" s="16"/>
      <c r="CV40" s="3">
        <v>0</v>
      </c>
      <c r="CW40" s="16"/>
      <c r="CX40" s="16"/>
      <c r="CY40" s="16"/>
      <c r="CZ40" s="3">
        <f t="shared" si="26"/>
        <v>0</v>
      </c>
      <c r="DA40" s="16"/>
      <c r="DB40" s="16"/>
      <c r="DC40" s="16"/>
      <c r="DD40" s="3">
        <v>0</v>
      </c>
      <c r="DE40" s="16"/>
      <c r="DF40" s="3">
        <v>0</v>
      </c>
      <c r="DG40" s="16"/>
      <c r="DH40" s="3">
        <f t="shared" si="27"/>
        <v>4349.99</v>
      </c>
      <c r="DI40" s="16"/>
      <c r="DJ40" s="3">
        <f t="shared" si="28"/>
        <v>4800</v>
      </c>
    </row>
    <row r="41" spans="1:114" x14ac:dyDescent="0.25">
      <c r="A41" s="2"/>
      <c r="B41" s="2"/>
      <c r="C41" s="2"/>
      <c r="D41" s="2"/>
      <c r="E41" s="2" t="s">
        <v>146</v>
      </c>
      <c r="F41" s="2"/>
      <c r="G41" s="2"/>
      <c r="H41" s="3">
        <v>0</v>
      </c>
      <c r="I41" s="16"/>
      <c r="J41" s="3"/>
      <c r="K41" s="16"/>
      <c r="L41" s="3">
        <v>0</v>
      </c>
      <c r="M41" s="16"/>
      <c r="N41" s="16"/>
      <c r="O41" s="16"/>
      <c r="P41" s="3">
        <v>0</v>
      </c>
      <c r="Q41" s="16"/>
      <c r="R41" s="3">
        <v>0</v>
      </c>
      <c r="S41" s="16"/>
      <c r="T41" s="3">
        <f t="shared" si="20"/>
        <v>0</v>
      </c>
      <c r="U41" s="16"/>
      <c r="V41" s="3">
        <f t="shared" si="21"/>
        <v>0</v>
      </c>
      <c r="W41" s="16"/>
      <c r="X41" s="3">
        <v>0</v>
      </c>
      <c r="Y41" s="16"/>
      <c r="Z41" s="3"/>
      <c r="AA41" s="16"/>
      <c r="AB41" s="3">
        <v>0</v>
      </c>
      <c r="AC41" s="16"/>
      <c r="AD41" s="3"/>
      <c r="AE41" s="16"/>
      <c r="AF41" s="3">
        <v>0</v>
      </c>
      <c r="AG41" s="16"/>
      <c r="AH41" s="3"/>
      <c r="AI41" s="16"/>
      <c r="AJ41" s="3">
        <v>0</v>
      </c>
      <c r="AK41" s="16"/>
      <c r="AL41" s="16"/>
      <c r="AM41" s="16"/>
      <c r="AN41" s="3">
        <f t="shared" si="22"/>
        <v>0</v>
      </c>
      <c r="AO41" s="16"/>
      <c r="AP41" s="3"/>
      <c r="AQ41" s="16"/>
      <c r="AR41" s="3">
        <v>0</v>
      </c>
      <c r="AS41" s="16"/>
      <c r="AT41" s="3"/>
      <c r="AU41" s="16"/>
      <c r="AV41" s="3">
        <v>0</v>
      </c>
      <c r="AW41" s="16"/>
      <c r="AX41" s="3"/>
      <c r="AY41" s="16"/>
      <c r="AZ41" s="3">
        <v>0</v>
      </c>
      <c r="BA41" s="16"/>
      <c r="BB41" s="3"/>
      <c r="BC41" s="16"/>
      <c r="BD41" s="3">
        <v>0</v>
      </c>
      <c r="BE41" s="16"/>
      <c r="BF41" s="3"/>
      <c r="BG41" s="16"/>
      <c r="BH41" s="3">
        <v>0</v>
      </c>
      <c r="BI41" s="16"/>
      <c r="BJ41" s="16"/>
      <c r="BK41" s="16"/>
      <c r="BL41" s="3">
        <f t="shared" si="23"/>
        <v>0</v>
      </c>
      <c r="BM41" s="16"/>
      <c r="BN41" s="3"/>
      <c r="BO41" s="16"/>
      <c r="BP41" s="3">
        <v>1838.5</v>
      </c>
      <c r="BQ41" s="16"/>
      <c r="BR41" s="3"/>
      <c r="BS41" s="16"/>
      <c r="BT41" s="3">
        <v>0</v>
      </c>
      <c r="BU41" s="16"/>
      <c r="BV41" s="3"/>
      <c r="BW41" s="16"/>
      <c r="BX41" s="3">
        <v>0</v>
      </c>
      <c r="BY41" s="16"/>
      <c r="BZ41" s="3"/>
      <c r="CA41" s="16"/>
      <c r="CB41" s="3">
        <f t="shared" si="24"/>
        <v>1838.5</v>
      </c>
      <c r="CC41" s="16"/>
      <c r="CD41" s="3"/>
      <c r="CE41" s="16"/>
      <c r="CF41" s="3">
        <v>0</v>
      </c>
      <c r="CG41" s="16"/>
      <c r="CH41" s="16"/>
      <c r="CI41" s="16"/>
      <c r="CJ41" s="3">
        <f t="shared" si="25"/>
        <v>1838.5</v>
      </c>
      <c r="CK41" s="16"/>
      <c r="CL41" s="3"/>
      <c r="CM41" s="16"/>
      <c r="CN41" s="3">
        <v>0</v>
      </c>
      <c r="CO41" s="16"/>
      <c r="CP41" s="16"/>
      <c r="CQ41" s="16"/>
      <c r="CR41" s="3">
        <v>0</v>
      </c>
      <c r="CS41" s="16"/>
      <c r="CT41" s="16"/>
      <c r="CU41" s="16"/>
      <c r="CV41" s="3">
        <v>0</v>
      </c>
      <c r="CW41" s="16"/>
      <c r="CX41" s="16"/>
      <c r="CY41" s="16"/>
      <c r="CZ41" s="3">
        <f t="shared" si="26"/>
        <v>0</v>
      </c>
      <c r="DA41" s="16"/>
      <c r="DB41" s="16"/>
      <c r="DC41" s="16"/>
      <c r="DD41" s="3">
        <v>0</v>
      </c>
      <c r="DE41" s="16"/>
      <c r="DF41" s="3">
        <v>0</v>
      </c>
      <c r="DG41" s="16"/>
      <c r="DH41" s="3">
        <f t="shared" si="27"/>
        <v>1838.5</v>
      </c>
      <c r="DI41" s="16"/>
      <c r="DJ41" s="3">
        <f t="shared" si="28"/>
        <v>0</v>
      </c>
    </row>
    <row r="42" spans="1:114" x14ac:dyDescent="0.25">
      <c r="A42" s="2"/>
      <c r="B42" s="2"/>
      <c r="C42" s="2"/>
      <c r="D42" s="2"/>
      <c r="E42" s="2" t="s">
        <v>147</v>
      </c>
      <c r="F42" s="2"/>
      <c r="G42" s="2"/>
      <c r="H42" s="3">
        <v>261.99</v>
      </c>
      <c r="I42" s="16"/>
      <c r="J42" s="3">
        <v>33</v>
      </c>
      <c r="K42" s="16"/>
      <c r="L42" s="3">
        <v>0</v>
      </c>
      <c r="M42" s="16"/>
      <c r="N42" s="16"/>
      <c r="O42" s="16"/>
      <c r="P42" s="3">
        <v>651.17999999999995</v>
      </c>
      <c r="Q42" s="16"/>
      <c r="R42" s="3">
        <v>479</v>
      </c>
      <c r="S42" s="16"/>
      <c r="T42" s="3">
        <f t="shared" si="20"/>
        <v>913.17</v>
      </c>
      <c r="U42" s="16"/>
      <c r="V42" s="3">
        <f t="shared" si="21"/>
        <v>512</v>
      </c>
      <c r="W42" s="16"/>
      <c r="X42" s="3">
        <v>656.03</v>
      </c>
      <c r="Y42" s="16"/>
      <c r="Z42" s="3">
        <v>432</v>
      </c>
      <c r="AA42" s="16"/>
      <c r="AB42" s="3">
        <v>6.02</v>
      </c>
      <c r="AC42" s="16"/>
      <c r="AD42" s="3">
        <v>7</v>
      </c>
      <c r="AE42" s="16"/>
      <c r="AF42" s="3">
        <v>84.03</v>
      </c>
      <c r="AG42" s="16"/>
      <c r="AH42" s="3">
        <v>1013</v>
      </c>
      <c r="AI42" s="16"/>
      <c r="AJ42" s="3">
        <v>0</v>
      </c>
      <c r="AK42" s="16"/>
      <c r="AL42" s="16"/>
      <c r="AM42" s="16"/>
      <c r="AN42" s="3">
        <f t="shared" si="22"/>
        <v>90.05</v>
      </c>
      <c r="AO42" s="16"/>
      <c r="AP42" s="3">
        <f t="shared" ref="AP42:AP48" si="29">ROUND(AD42+AH42+AL42,5)</f>
        <v>1020</v>
      </c>
      <c r="AQ42" s="16"/>
      <c r="AR42" s="3">
        <v>12.04</v>
      </c>
      <c r="AS42" s="16"/>
      <c r="AT42" s="3">
        <v>13</v>
      </c>
      <c r="AU42" s="16"/>
      <c r="AV42" s="3">
        <v>144.29</v>
      </c>
      <c r="AW42" s="16"/>
      <c r="AX42" s="3">
        <v>39</v>
      </c>
      <c r="AY42" s="16"/>
      <c r="AZ42" s="3">
        <v>17.39</v>
      </c>
      <c r="BA42" s="16"/>
      <c r="BB42" s="3">
        <v>13</v>
      </c>
      <c r="BC42" s="16"/>
      <c r="BD42" s="3">
        <v>499.43</v>
      </c>
      <c r="BE42" s="16"/>
      <c r="BF42" s="3">
        <v>197</v>
      </c>
      <c r="BG42" s="16"/>
      <c r="BH42" s="3">
        <v>0</v>
      </c>
      <c r="BI42" s="16"/>
      <c r="BJ42" s="16"/>
      <c r="BK42" s="16"/>
      <c r="BL42" s="3">
        <f t="shared" si="23"/>
        <v>516.82000000000005</v>
      </c>
      <c r="BM42" s="16"/>
      <c r="BN42" s="3">
        <f t="shared" ref="BN42:BN50" si="30">ROUND(BB42+BF42+BJ42,5)</f>
        <v>210</v>
      </c>
      <c r="BO42" s="16"/>
      <c r="BP42" s="3">
        <v>262</v>
      </c>
      <c r="BQ42" s="16"/>
      <c r="BR42" s="3">
        <v>53</v>
      </c>
      <c r="BS42" s="16"/>
      <c r="BT42" s="3">
        <v>288.51</v>
      </c>
      <c r="BU42" s="16"/>
      <c r="BV42" s="3">
        <v>263</v>
      </c>
      <c r="BW42" s="16"/>
      <c r="BX42" s="3">
        <v>691.52</v>
      </c>
      <c r="BY42" s="16"/>
      <c r="BZ42" s="3">
        <v>497</v>
      </c>
      <c r="CA42" s="16"/>
      <c r="CB42" s="3">
        <f t="shared" si="24"/>
        <v>1242.03</v>
      </c>
      <c r="CC42" s="16"/>
      <c r="CD42" s="3">
        <f t="shared" ref="CD42:CD48" si="31">ROUND(BR42+BV42+BZ42,5)</f>
        <v>813</v>
      </c>
      <c r="CE42" s="16"/>
      <c r="CF42" s="3">
        <v>0</v>
      </c>
      <c r="CG42" s="16"/>
      <c r="CH42" s="16"/>
      <c r="CI42" s="16"/>
      <c r="CJ42" s="3">
        <f t="shared" si="25"/>
        <v>2005.23</v>
      </c>
      <c r="CK42" s="16"/>
      <c r="CL42" s="3">
        <f t="shared" ref="CL42:CL56" si="32">ROUND(AP42+AT42+AX42+BN42+CD42+CH42,5)</f>
        <v>2095</v>
      </c>
      <c r="CM42" s="16"/>
      <c r="CN42" s="3">
        <v>0</v>
      </c>
      <c r="CO42" s="16"/>
      <c r="CP42" s="16"/>
      <c r="CQ42" s="16"/>
      <c r="CR42" s="3">
        <v>0</v>
      </c>
      <c r="CS42" s="16"/>
      <c r="CT42" s="16"/>
      <c r="CU42" s="16"/>
      <c r="CV42" s="3">
        <v>0</v>
      </c>
      <c r="CW42" s="16"/>
      <c r="CX42" s="16"/>
      <c r="CY42" s="16"/>
      <c r="CZ42" s="3">
        <f t="shared" si="26"/>
        <v>0</v>
      </c>
      <c r="DA42" s="16"/>
      <c r="DB42" s="16"/>
      <c r="DC42" s="16"/>
      <c r="DD42" s="3">
        <v>0</v>
      </c>
      <c r="DE42" s="16"/>
      <c r="DF42" s="3">
        <v>0</v>
      </c>
      <c r="DG42" s="16"/>
      <c r="DH42" s="3">
        <f t="shared" si="27"/>
        <v>3574.43</v>
      </c>
      <c r="DI42" s="16"/>
      <c r="DJ42" s="3">
        <f t="shared" si="28"/>
        <v>3039</v>
      </c>
    </row>
    <row r="43" spans="1:114" x14ac:dyDescent="0.25">
      <c r="A43" s="2"/>
      <c r="B43" s="2"/>
      <c r="C43" s="2"/>
      <c r="D43" s="2"/>
      <c r="E43" s="2" t="s">
        <v>148</v>
      </c>
      <c r="F43" s="2"/>
      <c r="G43" s="2"/>
      <c r="H43" s="3">
        <v>87.57</v>
      </c>
      <c r="I43" s="16"/>
      <c r="J43" s="3">
        <v>129</v>
      </c>
      <c r="K43" s="16"/>
      <c r="L43" s="3">
        <v>0</v>
      </c>
      <c r="M43" s="16"/>
      <c r="N43" s="16"/>
      <c r="O43" s="16"/>
      <c r="P43" s="3">
        <v>245.56</v>
      </c>
      <c r="Q43" s="16"/>
      <c r="R43" s="3">
        <v>2289</v>
      </c>
      <c r="S43" s="16"/>
      <c r="T43" s="3">
        <f t="shared" si="20"/>
        <v>333.13</v>
      </c>
      <c r="U43" s="16"/>
      <c r="V43" s="3">
        <f t="shared" si="21"/>
        <v>2418</v>
      </c>
      <c r="W43" s="16"/>
      <c r="X43" s="3">
        <v>385.66</v>
      </c>
      <c r="Y43" s="16"/>
      <c r="Z43" s="3">
        <v>1595</v>
      </c>
      <c r="AA43" s="16"/>
      <c r="AB43" s="3">
        <v>17.5</v>
      </c>
      <c r="AC43" s="16"/>
      <c r="AD43" s="3">
        <v>26</v>
      </c>
      <c r="AE43" s="16"/>
      <c r="AF43" s="3">
        <v>38.57</v>
      </c>
      <c r="AG43" s="16"/>
      <c r="AH43" s="3">
        <v>52</v>
      </c>
      <c r="AI43" s="16"/>
      <c r="AJ43" s="3">
        <v>0</v>
      </c>
      <c r="AK43" s="16"/>
      <c r="AL43" s="16"/>
      <c r="AM43" s="16"/>
      <c r="AN43" s="3">
        <f t="shared" si="22"/>
        <v>56.07</v>
      </c>
      <c r="AO43" s="16"/>
      <c r="AP43" s="3">
        <f t="shared" si="29"/>
        <v>78</v>
      </c>
      <c r="AQ43" s="16"/>
      <c r="AR43" s="3">
        <v>35.03</v>
      </c>
      <c r="AS43" s="16"/>
      <c r="AT43" s="3">
        <v>52</v>
      </c>
      <c r="AU43" s="16"/>
      <c r="AV43" s="3">
        <v>101.52</v>
      </c>
      <c r="AW43" s="16"/>
      <c r="AX43" s="3">
        <v>155</v>
      </c>
      <c r="AY43" s="16"/>
      <c r="AZ43" s="3">
        <v>42.11</v>
      </c>
      <c r="BA43" s="16"/>
      <c r="BB43" s="3">
        <v>52</v>
      </c>
      <c r="BC43" s="16"/>
      <c r="BD43" s="3">
        <v>543.05999999999995</v>
      </c>
      <c r="BE43" s="16"/>
      <c r="BF43" s="3">
        <v>6713</v>
      </c>
      <c r="BG43" s="16"/>
      <c r="BH43" s="3">
        <v>0</v>
      </c>
      <c r="BI43" s="16"/>
      <c r="BJ43" s="16"/>
      <c r="BK43" s="16"/>
      <c r="BL43" s="3">
        <f t="shared" si="23"/>
        <v>585.16999999999996</v>
      </c>
      <c r="BM43" s="16"/>
      <c r="BN43" s="3">
        <f t="shared" si="30"/>
        <v>6765</v>
      </c>
      <c r="BO43" s="16"/>
      <c r="BP43" s="3">
        <v>125.92</v>
      </c>
      <c r="BQ43" s="16"/>
      <c r="BR43" s="3">
        <v>206</v>
      </c>
      <c r="BS43" s="16"/>
      <c r="BT43" s="3">
        <v>700.47</v>
      </c>
      <c r="BU43" s="16"/>
      <c r="BV43" s="3">
        <v>1030</v>
      </c>
      <c r="BW43" s="16"/>
      <c r="BX43" s="3">
        <v>560.78</v>
      </c>
      <c r="BY43" s="16"/>
      <c r="BZ43" s="3">
        <v>773</v>
      </c>
      <c r="CA43" s="16"/>
      <c r="CB43" s="3">
        <f t="shared" si="24"/>
        <v>1387.17</v>
      </c>
      <c r="CC43" s="16"/>
      <c r="CD43" s="3">
        <f t="shared" si="31"/>
        <v>2009</v>
      </c>
      <c r="CE43" s="16"/>
      <c r="CF43" s="3">
        <v>0</v>
      </c>
      <c r="CG43" s="16"/>
      <c r="CH43" s="16"/>
      <c r="CI43" s="16"/>
      <c r="CJ43" s="3">
        <f t="shared" si="25"/>
        <v>2164.96</v>
      </c>
      <c r="CK43" s="16"/>
      <c r="CL43" s="3">
        <f t="shared" si="32"/>
        <v>9059</v>
      </c>
      <c r="CM43" s="16"/>
      <c r="CN43" s="3">
        <v>0</v>
      </c>
      <c r="CO43" s="16"/>
      <c r="CP43" s="16"/>
      <c r="CQ43" s="16"/>
      <c r="CR43" s="3">
        <v>0</v>
      </c>
      <c r="CS43" s="16"/>
      <c r="CT43" s="16"/>
      <c r="CU43" s="16"/>
      <c r="CV43" s="3">
        <v>0</v>
      </c>
      <c r="CW43" s="16"/>
      <c r="CX43" s="16"/>
      <c r="CY43" s="16"/>
      <c r="CZ43" s="3">
        <f t="shared" si="26"/>
        <v>0</v>
      </c>
      <c r="DA43" s="16"/>
      <c r="DB43" s="16"/>
      <c r="DC43" s="16"/>
      <c r="DD43" s="3">
        <v>0</v>
      </c>
      <c r="DE43" s="16"/>
      <c r="DF43" s="3">
        <v>0</v>
      </c>
      <c r="DG43" s="16"/>
      <c r="DH43" s="3">
        <f t="shared" si="27"/>
        <v>2883.75</v>
      </c>
      <c r="DI43" s="16"/>
      <c r="DJ43" s="3">
        <f t="shared" si="28"/>
        <v>13072</v>
      </c>
    </row>
    <row r="44" spans="1:114" x14ac:dyDescent="0.25">
      <c r="A44" s="2"/>
      <c r="B44" s="2"/>
      <c r="C44" s="2"/>
      <c r="D44" s="2"/>
      <c r="E44" s="2" t="s">
        <v>149</v>
      </c>
      <c r="F44" s="2"/>
      <c r="G44" s="2"/>
      <c r="H44" s="3">
        <v>106.92</v>
      </c>
      <c r="I44" s="16"/>
      <c r="J44" s="3">
        <v>15</v>
      </c>
      <c r="K44" s="16"/>
      <c r="L44" s="3">
        <v>8.6</v>
      </c>
      <c r="M44" s="16"/>
      <c r="N44" s="16"/>
      <c r="O44" s="16"/>
      <c r="P44" s="3">
        <v>34.1</v>
      </c>
      <c r="Q44" s="16"/>
      <c r="R44" s="3">
        <v>36</v>
      </c>
      <c r="S44" s="16"/>
      <c r="T44" s="3">
        <f t="shared" si="20"/>
        <v>149.62</v>
      </c>
      <c r="U44" s="16"/>
      <c r="V44" s="3">
        <f t="shared" si="21"/>
        <v>51</v>
      </c>
      <c r="W44" s="16"/>
      <c r="X44" s="3">
        <v>637.59</v>
      </c>
      <c r="Y44" s="16"/>
      <c r="Z44" s="3">
        <v>2809</v>
      </c>
      <c r="AA44" s="16"/>
      <c r="AB44" s="3">
        <v>1.32</v>
      </c>
      <c r="AC44" s="16"/>
      <c r="AD44" s="3">
        <v>3</v>
      </c>
      <c r="AE44" s="16"/>
      <c r="AF44" s="3">
        <v>2.64</v>
      </c>
      <c r="AG44" s="16"/>
      <c r="AH44" s="3">
        <v>6</v>
      </c>
      <c r="AI44" s="16"/>
      <c r="AJ44" s="3">
        <v>0</v>
      </c>
      <c r="AK44" s="16"/>
      <c r="AL44" s="16"/>
      <c r="AM44" s="16"/>
      <c r="AN44" s="3">
        <f t="shared" si="22"/>
        <v>3.96</v>
      </c>
      <c r="AO44" s="16"/>
      <c r="AP44" s="3">
        <f t="shared" si="29"/>
        <v>9</v>
      </c>
      <c r="AQ44" s="16"/>
      <c r="AR44" s="3">
        <v>2.64</v>
      </c>
      <c r="AS44" s="16"/>
      <c r="AT44" s="3">
        <v>6</v>
      </c>
      <c r="AU44" s="16"/>
      <c r="AV44" s="3">
        <v>7.9</v>
      </c>
      <c r="AW44" s="16"/>
      <c r="AX44" s="3">
        <v>18</v>
      </c>
      <c r="AY44" s="16"/>
      <c r="AZ44" s="3">
        <v>2.64</v>
      </c>
      <c r="BA44" s="16"/>
      <c r="BB44" s="3">
        <v>6</v>
      </c>
      <c r="BC44" s="16"/>
      <c r="BD44" s="3">
        <v>39.479999999999997</v>
      </c>
      <c r="BE44" s="16"/>
      <c r="BF44" s="3">
        <v>89</v>
      </c>
      <c r="BG44" s="16"/>
      <c r="BH44" s="3">
        <v>0</v>
      </c>
      <c r="BI44" s="16"/>
      <c r="BJ44" s="16"/>
      <c r="BK44" s="16"/>
      <c r="BL44" s="3">
        <f t="shared" si="23"/>
        <v>42.12</v>
      </c>
      <c r="BM44" s="16"/>
      <c r="BN44" s="3">
        <f t="shared" si="30"/>
        <v>95</v>
      </c>
      <c r="BO44" s="16"/>
      <c r="BP44" s="3">
        <v>261.16000000000003</v>
      </c>
      <c r="BQ44" s="16"/>
      <c r="BR44" s="3">
        <v>424</v>
      </c>
      <c r="BS44" s="16"/>
      <c r="BT44" s="3">
        <v>52.64</v>
      </c>
      <c r="BU44" s="16"/>
      <c r="BV44" s="3">
        <v>118</v>
      </c>
      <c r="BW44" s="16"/>
      <c r="BX44" s="3">
        <v>39.479999999999997</v>
      </c>
      <c r="BY44" s="16"/>
      <c r="BZ44" s="3">
        <v>239</v>
      </c>
      <c r="CA44" s="16"/>
      <c r="CB44" s="3">
        <f t="shared" si="24"/>
        <v>353.28</v>
      </c>
      <c r="CC44" s="16"/>
      <c r="CD44" s="3">
        <f t="shared" si="31"/>
        <v>781</v>
      </c>
      <c r="CE44" s="16"/>
      <c r="CF44" s="3">
        <v>0</v>
      </c>
      <c r="CG44" s="16"/>
      <c r="CH44" s="16"/>
      <c r="CI44" s="16"/>
      <c r="CJ44" s="3">
        <f t="shared" si="25"/>
        <v>409.9</v>
      </c>
      <c r="CK44" s="16"/>
      <c r="CL44" s="3">
        <f t="shared" si="32"/>
        <v>909</v>
      </c>
      <c r="CM44" s="16"/>
      <c r="CN44" s="3">
        <v>0</v>
      </c>
      <c r="CO44" s="16"/>
      <c r="CP44" s="16"/>
      <c r="CQ44" s="16"/>
      <c r="CR44" s="3">
        <v>0</v>
      </c>
      <c r="CS44" s="16"/>
      <c r="CT44" s="16"/>
      <c r="CU44" s="16"/>
      <c r="CV44" s="3">
        <v>0</v>
      </c>
      <c r="CW44" s="16"/>
      <c r="CX44" s="16"/>
      <c r="CY44" s="16"/>
      <c r="CZ44" s="3">
        <f t="shared" si="26"/>
        <v>0</v>
      </c>
      <c r="DA44" s="16"/>
      <c r="DB44" s="16"/>
      <c r="DC44" s="16"/>
      <c r="DD44" s="3">
        <v>0</v>
      </c>
      <c r="DE44" s="16"/>
      <c r="DF44" s="3">
        <v>0</v>
      </c>
      <c r="DG44" s="16"/>
      <c r="DH44" s="3">
        <f t="shared" si="27"/>
        <v>1197.1099999999999</v>
      </c>
      <c r="DI44" s="16"/>
      <c r="DJ44" s="3">
        <f t="shared" si="28"/>
        <v>3769</v>
      </c>
    </row>
    <row r="45" spans="1:114" x14ac:dyDescent="0.25">
      <c r="A45" s="2"/>
      <c r="B45" s="2"/>
      <c r="C45" s="2"/>
      <c r="D45" s="2"/>
      <c r="E45" s="2" t="s">
        <v>150</v>
      </c>
      <c r="F45" s="2"/>
      <c r="G45" s="2"/>
      <c r="H45" s="3">
        <v>306.56</v>
      </c>
      <c r="I45" s="16"/>
      <c r="J45" s="3">
        <v>522</v>
      </c>
      <c r="K45" s="16"/>
      <c r="L45" s="3">
        <v>0</v>
      </c>
      <c r="M45" s="16"/>
      <c r="N45" s="16"/>
      <c r="O45" s="16"/>
      <c r="P45" s="3">
        <v>1271.44</v>
      </c>
      <c r="Q45" s="16"/>
      <c r="R45" s="3">
        <v>2109</v>
      </c>
      <c r="S45" s="16"/>
      <c r="T45" s="3">
        <f t="shared" si="20"/>
        <v>1578</v>
      </c>
      <c r="U45" s="16"/>
      <c r="V45" s="3">
        <f t="shared" si="21"/>
        <v>2631</v>
      </c>
      <c r="W45" s="16"/>
      <c r="X45" s="3">
        <v>1224.9100000000001</v>
      </c>
      <c r="Y45" s="16"/>
      <c r="Z45" s="3">
        <v>1841</v>
      </c>
      <c r="AA45" s="16"/>
      <c r="AB45" s="3">
        <v>57.43</v>
      </c>
      <c r="AC45" s="16"/>
      <c r="AD45" s="3">
        <v>98</v>
      </c>
      <c r="AE45" s="16"/>
      <c r="AF45" s="3">
        <v>142.35</v>
      </c>
      <c r="AG45" s="16"/>
      <c r="AH45" s="3">
        <v>229</v>
      </c>
      <c r="AI45" s="16"/>
      <c r="AJ45" s="3">
        <v>0</v>
      </c>
      <c r="AK45" s="16"/>
      <c r="AL45" s="16"/>
      <c r="AM45" s="16"/>
      <c r="AN45" s="3">
        <f t="shared" si="22"/>
        <v>199.78</v>
      </c>
      <c r="AO45" s="16"/>
      <c r="AP45" s="3">
        <f t="shared" si="29"/>
        <v>327</v>
      </c>
      <c r="AQ45" s="16"/>
      <c r="AR45" s="3">
        <v>114.87</v>
      </c>
      <c r="AS45" s="16"/>
      <c r="AT45" s="3">
        <v>195</v>
      </c>
      <c r="AU45" s="16"/>
      <c r="AV45" s="3">
        <v>331.21</v>
      </c>
      <c r="AW45" s="16"/>
      <c r="AX45" s="3">
        <v>558</v>
      </c>
      <c r="AY45" s="16"/>
      <c r="AZ45" s="3">
        <v>120.12</v>
      </c>
      <c r="BA45" s="16"/>
      <c r="BB45" s="3">
        <v>177</v>
      </c>
      <c r="BC45" s="16"/>
      <c r="BD45" s="3">
        <v>1661.11</v>
      </c>
      <c r="BE45" s="16"/>
      <c r="BF45" s="3">
        <v>2735</v>
      </c>
      <c r="BG45" s="16"/>
      <c r="BH45" s="3">
        <v>0</v>
      </c>
      <c r="BI45" s="16"/>
      <c r="BJ45" s="16"/>
      <c r="BK45" s="16"/>
      <c r="BL45" s="3">
        <f t="shared" si="23"/>
        <v>1781.23</v>
      </c>
      <c r="BM45" s="16"/>
      <c r="BN45" s="3">
        <f t="shared" si="30"/>
        <v>2912</v>
      </c>
      <c r="BO45" s="16"/>
      <c r="BP45" s="3">
        <v>461.22</v>
      </c>
      <c r="BQ45" s="16"/>
      <c r="BR45" s="3">
        <v>848</v>
      </c>
      <c r="BS45" s="16"/>
      <c r="BT45" s="3">
        <v>1662.5</v>
      </c>
      <c r="BU45" s="16"/>
      <c r="BV45" s="3">
        <v>2736</v>
      </c>
      <c r="BW45" s="16"/>
      <c r="BX45" s="3">
        <v>1076.98</v>
      </c>
      <c r="BY45" s="16"/>
      <c r="BZ45" s="3">
        <v>2261</v>
      </c>
      <c r="CA45" s="16"/>
      <c r="CB45" s="3">
        <f t="shared" si="24"/>
        <v>3200.7</v>
      </c>
      <c r="CC45" s="16"/>
      <c r="CD45" s="3">
        <f t="shared" si="31"/>
        <v>5845</v>
      </c>
      <c r="CE45" s="16"/>
      <c r="CF45" s="3">
        <v>0</v>
      </c>
      <c r="CG45" s="16"/>
      <c r="CH45" s="16"/>
      <c r="CI45" s="16"/>
      <c r="CJ45" s="3">
        <f t="shared" si="25"/>
        <v>5627.79</v>
      </c>
      <c r="CK45" s="16"/>
      <c r="CL45" s="3">
        <f t="shared" si="32"/>
        <v>9837</v>
      </c>
      <c r="CM45" s="16"/>
      <c r="CN45" s="3">
        <v>0</v>
      </c>
      <c r="CO45" s="16"/>
      <c r="CP45" s="16"/>
      <c r="CQ45" s="16"/>
      <c r="CR45" s="3">
        <v>0</v>
      </c>
      <c r="CS45" s="16"/>
      <c r="CT45" s="16"/>
      <c r="CU45" s="16"/>
      <c r="CV45" s="3">
        <v>0</v>
      </c>
      <c r="CW45" s="16"/>
      <c r="CX45" s="16"/>
      <c r="CY45" s="16"/>
      <c r="CZ45" s="3">
        <f t="shared" si="26"/>
        <v>0</v>
      </c>
      <c r="DA45" s="16"/>
      <c r="DB45" s="16"/>
      <c r="DC45" s="16"/>
      <c r="DD45" s="3">
        <v>0</v>
      </c>
      <c r="DE45" s="16"/>
      <c r="DF45" s="3">
        <v>0</v>
      </c>
      <c r="DG45" s="16"/>
      <c r="DH45" s="3">
        <f t="shared" si="27"/>
        <v>8430.7000000000007</v>
      </c>
      <c r="DI45" s="16"/>
      <c r="DJ45" s="3">
        <f t="shared" si="28"/>
        <v>14309</v>
      </c>
    </row>
    <row r="46" spans="1:114" x14ac:dyDescent="0.25">
      <c r="A46" s="2"/>
      <c r="B46" s="2"/>
      <c r="C46" s="2"/>
      <c r="D46" s="2"/>
      <c r="E46" s="2" t="s">
        <v>151</v>
      </c>
      <c r="F46" s="2"/>
      <c r="G46" s="2"/>
      <c r="H46" s="3">
        <v>51.83</v>
      </c>
      <c r="I46" s="16"/>
      <c r="J46" s="3">
        <v>91</v>
      </c>
      <c r="K46" s="16"/>
      <c r="L46" s="3">
        <v>0</v>
      </c>
      <c r="M46" s="16"/>
      <c r="N46" s="16"/>
      <c r="O46" s="16"/>
      <c r="P46" s="3">
        <v>138.22</v>
      </c>
      <c r="Q46" s="16"/>
      <c r="R46" s="3">
        <v>218</v>
      </c>
      <c r="S46" s="16"/>
      <c r="T46" s="3">
        <f t="shared" si="20"/>
        <v>190.05</v>
      </c>
      <c r="U46" s="16"/>
      <c r="V46" s="3">
        <f t="shared" si="21"/>
        <v>309</v>
      </c>
      <c r="W46" s="16"/>
      <c r="X46" s="3">
        <v>221.1</v>
      </c>
      <c r="Y46" s="16"/>
      <c r="Z46" s="3">
        <v>363</v>
      </c>
      <c r="AA46" s="16"/>
      <c r="AB46" s="3">
        <v>10.39</v>
      </c>
      <c r="AC46" s="16"/>
      <c r="AD46" s="3">
        <v>18</v>
      </c>
      <c r="AE46" s="16"/>
      <c r="AF46" s="3">
        <v>22.12</v>
      </c>
      <c r="AG46" s="16"/>
      <c r="AH46" s="3">
        <v>36</v>
      </c>
      <c r="AI46" s="16"/>
      <c r="AJ46" s="3">
        <v>0</v>
      </c>
      <c r="AK46" s="16"/>
      <c r="AL46" s="16"/>
      <c r="AM46" s="16"/>
      <c r="AN46" s="3">
        <f t="shared" si="22"/>
        <v>32.51</v>
      </c>
      <c r="AO46" s="16"/>
      <c r="AP46" s="3">
        <f t="shared" si="29"/>
        <v>54</v>
      </c>
      <c r="AQ46" s="16"/>
      <c r="AR46" s="3">
        <v>20.72</v>
      </c>
      <c r="AS46" s="16"/>
      <c r="AT46" s="3">
        <v>36</v>
      </c>
      <c r="AU46" s="16"/>
      <c r="AV46" s="3">
        <v>60.77</v>
      </c>
      <c r="AW46" s="16"/>
      <c r="AX46" s="3">
        <v>109</v>
      </c>
      <c r="AY46" s="16"/>
      <c r="AZ46" s="3">
        <v>23.5</v>
      </c>
      <c r="BA46" s="16"/>
      <c r="BB46" s="3">
        <v>36</v>
      </c>
      <c r="BC46" s="16"/>
      <c r="BD46" s="3">
        <v>317.81</v>
      </c>
      <c r="BE46" s="16"/>
      <c r="BF46" s="3">
        <v>545</v>
      </c>
      <c r="BG46" s="16"/>
      <c r="BH46" s="3">
        <v>0</v>
      </c>
      <c r="BI46" s="16"/>
      <c r="BJ46" s="16"/>
      <c r="BK46" s="16"/>
      <c r="BL46" s="3">
        <f t="shared" si="23"/>
        <v>341.31</v>
      </c>
      <c r="BM46" s="16"/>
      <c r="BN46" s="3">
        <f t="shared" si="30"/>
        <v>581</v>
      </c>
      <c r="BO46" s="16"/>
      <c r="BP46" s="3">
        <v>77.319999999999993</v>
      </c>
      <c r="BQ46" s="16"/>
      <c r="BR46" s="3">
        <v>145</v>
      </c>
      <c r="BS46" s="16"/>
      <c r="BT46" s="3">
        <v>414.46</v>
      </c>
      <c r="BU46" s="16"/>
      <c r="BV46" s="3">
        <v>726</v>
      </c>
      <c r="BW46" s="16"/>
      <c r="BX46" s="3">
        <v>504.76</v>
      </c>
      <c r="BY46" s="16"/>
      <c r="BZ46" s="3">
        <v>545</v>
      </c>
      <c r="CA46" s="16"/>
      <c r="CB46" s="3">
        <f t="shared" si="24"/>
        <v>996.54</v>
      </c>
      <c r="CC46" s="16"/>
      <c r="CD46" s="3">
        <f t="shared" si="31"/>
        <v>1416</v>
      </c>
      <c r="CE46" s="16"/>
      <c r="CF46" s="3">
        <v>0</v>
      </c>
      <c r="CG46" s="16"/>
      <c r="CH46" s="16"/>
      <c r="CI46" s="16"/>
      <c r="CJ46" s="3">
        <f t="shared" si="25"/>
        <v>1451.85</v>
      </c>
      <c r="CK46" s="16"/>
      <c r="CL46" s="3">
        <f t="shared" si="32"/>
        <v>2196</v>
      </c>
      <c r="CM46" s="16"/>
      <c r="CN46" s="3">
        <v>0</v>
      </c>
      <c r="CO46" s="16"/>
      <c r="CP46" s="16"/>
      <c r="CQ46" s="16"/>
      <c r="CR46" s="3">
        <v>0</v>
      </c>
      <c r="CS46" s="16"/>
      <c r="CT46" s="16"/>
      <c r="CU46" s="16"/>
      <c r="CV46" s="3">
        <v>0</v>
      </c>
      <c r="CW46" s="16"/>
      <c r="CX46" s="16"/>
      <c r="CY46" s="16"/>
      <c r="CZ46" s="3">
        <f t="shared" si="26"/>
        <v>0</v>
      </c>
      <c r="DA46" s="16"/>
      <c r="DB46" s="16"/>
      <c r="DC46" s="16"/>
      <c r="DD46" s="3">
        <v>0</v>
      </c>
      <c r="DE46" s="16"/>
      <c r="DF46" s="3">
        <v>0</v>
      </c>
      <c r="DG46" s="16"/>
      <c r="DH46" s="3">
        <f t="shared" si="27"/>
        <v>1863</v>
      </c>
      <c r="DI46" s="16"/>
      <c r="DJ46" s="3">
        <f t="shared" si="28"/>
        <v>2868</v>
      </c>
    </row>
    <row r="47" spans="1:114" x14ac:dyDescent="0.25">
      <c r="A47" s="2"/>
      <c r="B47" s="2"/>
      <c r="C47" s="2"/>
      <c r="D47" s="2"/>
      <c r="E47" s="2" t="s">
        <v>152</v>
      </c>
      <c r="F47" s="2"/>
      <c r="G47" s="2"/>
      <c r="H47" s="3">
        <v>16.72</v>
      </c>
      <c r="I47" s="16"/>
      <c r="J47" s="3">
        <v>26</v>
      </c>
      <c r="K47" s="16"/>
      <c r="L47" s="3">
        <v>0</v>
      </c>
      <c r="M47" s="16"/>
      <c r="N47" s="16"/>
      <c r="O47" s="16"/>
      <c r="P47" s="3">
        <v>59.98</v>
      </c>
      <c r="Q47" s="16"/>
      <c r="R47" s="3">
        <v>63</v>
      </c>
      <c r="S47" s="16"/>
      <c r="T47" s="3">
        <f t="shared" si="20"/>
        <v>76.7</v>
      </c>
      <c r="U47" s="16"/>
      <c r="V47" s="3">
        <f t="shared" si="21"/>
        <v>89</v>
      </c>
      <c r="W47" s="16"/>
      <c r="X47" s="3">
        <v>4771.5</v>
      </c>
      <c r="Y47" s="16"/>
      <c r="Z47" s="3">
        <v>7985</v>
      </c>
      <c r="AA47" s="16"/>
      <c r="AB47" s="3">
        <v>3.34</v>
      </c>
      <c r="AC47" s="16"/>
      <c r="AD47" s="3">
        <v>5</v>
      </c>
      <c r="AE47" s="16"/>
      <c r="AF47" s="3">
        <v>7.31</v>
      </c>
      <c r="AG47" s="16"/>
      <c r="AH47" s="3">
        <v>11</v>
      </c>
      <c r="AI47" s="16"/>
      <c r="AJ47" s="3">
        <v>0</v>
      </c>
      <c r="AK47" s="16"/>
      <c r="AL47" s="16"/>
      <c r="AM47" s="16"/>
      <c r="AN47" s="3">
        <f t="shared" si="22"/>
        <v>10.65</v>
      </c>
      <c r="AO47" s="16"/>
      <c r="AP47" s="3">
        <f t="shared" si="29"/>
        <v>16</v>
      </c>
      <c r="AQ47" s="16"/>
      <c r="AR47" s="3">
        <v>6.69</v>
      </c>
      <c r="AS47" s="16"/>
      <c r="AT47" s="3">
        <v>11</v>
      </c>
      <c r="AU47" s="16"/>
      <c r="AV47" s="3">
        <v>19.46</v>
      </c>
      <c r="AW47" s="16"/>
      <c r="AX47" s="3">
        <v>32</v>
      </c>
      <c r="AY47" s="16"/>
      <c r="AZ47" s="3">
        <v>7.93</v>
      </c>
      <c r="BA47" s="16"/>
      <c r="BB47" s="3">
        <v>11</v>
      </c>
      <c r="BC47" s="16"/>
      <c r="BD47" s="3">
        <v>103.48</v>
      </c>
      <c r="BE47" s="16"/>
      <c r="BF47" s="3">
        <v>158</v>
      </c>
      <c r="BG47" s="16"/>
      <c r="BH47" s="3">
        <v>0</v>
      </c>
      <c r="BI47" s="16"/>
      <c r="BJ47" s="16"/>
      <c r="BK47" s="16"/>
      <c r="BL47" s="3">
        <f t="shared" si="23"/>
        <v>111.41</v>
      </c>
      <c r="BM47" s="16"/>
      <c r="BN47" s="3">
        <f t="shared" si="30"/>
        <v>169</v>
      </c>
      <c r="BO47" s="16"/>
      <c r="BP47" s="3">
        <v>27.37</v>
      </c>
      <c r="BQ47" s="16"/>
      <c r="BR47" s="3">
        <v>42</v>
      </c>
      <c r="BS47" s="16"/>
      <c r="BT47" s="3">
        <v>133.82</v>
      </c>
      <c r="BU47" s="16"/>
      <c r="BV47" s="3">
        <v>211</v>
      </c>
      <c r="BW47" s="16"/>
      <c r="BX47" s="3">
        <v>106.6</v>
      </c>
      <c r="BY47" s="16"/>
      <c r="BZ47" s="3">
        <v>158</v>
      </c>
      <c r="CA47" s="16"/>
      <c r="CB47" s="3">
        <f t="shared" si="24"/>
        <v>267.79000000000002</v>
      </c>
      <c r="CC47" s="16"/>
      <c r="CD47" s="3">
        <f t="shared" si="31"/>
        <v>411</v>
      </c>
      <c r="CE47" s="16"/>
      <c r="CF47" s="3">
        <v>0</v>
      </c>
      <c r="CG47" s="16"/>
      <c r="CH47" s="16"/>
      <c r="CI47" s="16"/>
      <c r="CJ47" s="3">
        <f t="shared" si="25"/>
        <v>416</v>
      </c>
      <c r="CK47" s="16"/>
      <c r="CL47" s="3">
        <f t="shared" si="32"/>
        <v>639</v>
      </c>
      <c r="CM47" s="16"/>
      <c r="CN47" s="3">
        <v>0</v>
      </c>
      <c r="CO47" s="16"/>
      <c r="CP47" s="16"/>
      <c r="CQ47" s="16"/>
      <c r="CR47" s="3">
        <v>0</v>
      </c>
      <c r="CS47" s="16"/>
      <c r="CT47" s="16"/>
      <c r="CU47" s="16"/>
      <c r="CV47" s="3">
        <v>0</v>
      </c>
      <c r="CW47" s="16"/>
      <c r="CX47" s="16"/>
      <c r="CY47" s="16"/>
      <c r="CZ47" s="3">
        <f t="shared" si="26"/>
        <v>0</v>
      </c>
      <c r="DA47" s="16"/>
      <c r="DB47" s="16"/>
      <c r="DC47" s="16"/>
      <c r="DD47" s="3">
        <v>0</v>
      </c>
      <c r="DE47" s="16"/>
      <c r="DF47" s="3">
        <v>0</v>
      </c>
      <c r="DG47" s="16"/>
      <c r="DH47" s="3">
        <f t="shared" si="27"/>
        <v>5264.2</v>
      </c>
      <c r="DI47" s="16"/>
      <c r="DJ47" s="3">
        <f t="shared" si="28"/>
        <v>8713</v>
      </c>
    </row>
    <row r="48" spans="1:114" x14ac:dyDescent="0.25">
      <c r="A48" s="2"/>
      <c r="B48" s="2"/>
      <c r="C48" s="2"/>
      <c r="D48" s="2"/>
      <c r="E48" s="2" t="s">
        <v>153</v>
      </c>
      <c r="F48" s="2"/>
      <c r="G48" s="2"/>
      <c r="H48" s="3">
        <v>6091.8</v>
      </c>
      <c r="I48" s="16"/>
      <c r="J48" s="3">
        <v>15008</v>
      </c>
      <c r="K48" s="16"/>
      <c r="L48" s="3">
        <v>0</v>
      </c>
      <c r="M48" s="16"/>
      <c r="N48" s="16"/>
      <c r="O48" s="16"/>
      <c r="P48" s="3">
        <v>1642.84</v>
      </c>
      <c r="Q48" s="16"/>
      <c r="R48" s="3">
        <v>2020</v>
      </c>
      <c r="S48" s="16"/>
      <c r="T48" s="3">
        <v>7734.64</v>
      </c>
      <c r="U48" s="16"/>
      <c r="V48" s="3">
        <f t="shared" si="21"/>
        <v>17028</v>
      </c>
      <c r="W48" s="16"/>
      <c r="X48" s="3">
        <v>1424.5</v>
      </c>
      <c r="Y48" s="16"/>
      <c r="Z48" s="3">
        <v>533</v>
      </c>
      <c r="AA48" s="16"/>
      <c r="AB48" s="3">
        <v>621.25</v>
      </c>
      <c r="AC48" s="16"/>
      <c r="AD48" s="3">
        <v>1502</v>
      </c>
      <c r="AE48" s="16"/>
      <c r="AF48" s="3">
        <v>297.64999999999998</v>
      </c>
      <c r="AG48" s="16"/>
      <c r="AH48" s="3">
        <v>4003</v>
      </c>
      <c r="AI48" s="16"/>
      <c r="AJ48" s="3">
        <v>0</v>
      </c>
      <c r="AK48" s="16"/>
      <c r="AL48" s="16"/>
      <c r="AM48" s="16"/>
      <c r="AN48" s="3">
        <f t="shared" si="22"/>
        <v>918.9</v>
      </c>
      <c r="AO48" s="16"/>
      <c r="AP48" s="3">
        <f t="shared" si="29"/>
        <v>5505</v>
      </c>
      <c r="AQ48" s="16"/>
      <c r="AR48" s="3">
        <v>0</v>
      </c>
      <c r="AS48" s="16"/>
      <c r="AT48" s="3">
        <v>3</v>
      </c>
      <c r="AU48" s="16"/>
      <c r="AV48" s="3">
        <v>1444.95</v>
      </c>
      <c r="AW48" s="16"/>
      <c r="AX48" s="3">
        <v>10</v>
      </c>
      <c r="AY48" s="16"/>
      <c r="AZ48" s="3">
        <v>0</v>
      </c>
      <c r="BA48" s="16"/>
      <c r="BB48" s="3">
        <v>3</v>
      </c>
      <c r="BC48" s="16"/>
      <c r="BD48" s="3">
        <v>2.4700000000000002</v>
      </c>
      <c r="BE48" s="16"/>
      <c r="BF48" s="3">
        <v>549</v>
      </c>
      <c r="BG48" s="16"/>
      <c r="BH48" s="3">
        <v>0</v>
      </c>
      <c r="BI48" s="16"/>
      <c r="BJ48" s="16"/>
      <c r="BK48" s="16"/>
      <c r="BL48" s="3">
        <f t="shared" si="23"/>
        <v>2.4700000000000002</v>
      </c>
      <c r="BM48" s="16"/>
      <c r="BN48" s="3">
        <f t="shared" si="30"/>
        <v>552</v>
      </c>
      <c r="BO48" s="16"/>
      <c r="BP48" s="3">
        <v>1175.1400000000001</v>
      </c>
      <c r="BQ48" s="16"/>
      <c r="BR48" s="3">
        <v>1013</v>
      </c>
      <c r="BS48" s="16"/>
      <c r="BT48" s="3">
        <v>125.49</v>
      </c>
      <c r="BU48" s="16"/>
      <c r="BV48" s="3">
        <v>66</v>
      </c>
      <c r="BW48" s="16"/>
      <c r="BX48" s="3">
        <v>2439.59</v>
      </c>
      <c r="BY48" s="16"/>
      <c r="BZ48" s="3">
        <v>4049</v>
      </c>
      <c r="CA48" s="16"/>
      <c r="CB48" s="3">
        <f t="shared" si="24"/>
        <v>3740.22</v>
      </c>
      <c r="CC48" s="16"/>
      <c r="CD48" s="3">
        <f t="shared" si="31"/>
        <v>5128</v>
      </c>
      <c r="CE48" s="16"/>
      <c r="CF48" s="3">
        <v>0</v>
      </c>
      <c r="CG48" s="16"/>
      <c r="CH48" s="16"/>
      <c r="CI48" s="16"/>
      <c r="CJ48" s="3">
        <f t="shared" si="25"/>
        <v>6106.54</v>
      </c>
      <c r="CK48" s="16"/>
      <c r="CL48" s="3">
        <f t="shared" si="32"/>
        <v>11198</v>
      </c>
      <c r="CM48" s="16"/>
      <c r="CN48" s="3">
        <v>0</v>
      </c>
      <c r="CO48" s="16"/>
      <c r="CP48" s="16"/>
      <c r="CQ48" s="16"/>
      <c r="CR48" s="3">
        <v>0.09</v>
      </c>
      <c r="CS48" s="16"/>
      <c r="CT48" s="16"/>
      <c r="CU48" s="16"/>
      <c r="CV48" s="3">
        <v>0</v>
      </c>
      <c r="CW48" s="16"/>
      <c r="CX48" s="16"/>
      <c r="CY48" s="16"/>
      <c r="CZ48" s="3">
        <f t="shared" si="26"/>
        <v>0.09</v>
      </c>
      <c r="DA48" s="16"/>
      <c r="DB48" s="16"/>
      <c r="DC48" s="16"/>
      <c r="DD48" s="3">
        <v>0</v>
      </c>
      <c r="DE48" s="16"/>
      <c r="DF48" s="3">
        <v>0</v>
      </c>
      <c r="DG48" s="16"/>
      <c r="DH48" s="3">
        <f t="shared" si="27"/>
        <v>15265.77</v>
      </c>
      <c r="DI48" s="16"/>
      <c r="DJ48" s="3">
        <f t="shared" si="28"/>
        <v>28759</v>
      </c>
    </row>
    <row r="49" spans="1:114" x14ac:dyDescent="0.25">
      <c r="A49" s="2"/>
      <c r="B49" s="2"/>
      <c r="C49" s="2"/>
      <c r="D49" s="2"/>
      <c r="E49" s="2" t="s">
        <v>154</v>
      </c>
      <c r="F49" s="2"/>
      <c r="G49" s="2"/>
      <c r="H49" s="3">
        <v>6.38</v>
      </c>
      <c r="I49" s="16"/>
      <c r="J49" s="3"/>
      <c r="K49" s="16"/>
      <c r="L49" s="3">
        <v>0</v>
      </c>
      <c r="M49" s="16"/>
      <c r="N49" s="16"/>
      <c r="O49" s="16"/>
      <c r="P49" s="3">
        <v>15.32</v>
      </c>
      <c r="Q49" s="16"/>
      <c r="R49" s="3"/>
      <c r="S49" s="16"/>
      <c r="T49" s="3">
        <f t="shared" si="20"/>
        <v>21.7</v>
      </c>
      <c r="U49" s="16"/>
      <c r="V49" s="3"/>
      <c r="W49" s="16"/>
      <c r="X49" s="3">
        <v>523.83000000000004</v>
      </c>
      <c r="Y49" s="16"/>
      <c r="Z49" s="3">
        <v>1258</v>
      </c>
      <c r="AA49" s="16"/>
      <c r="AB49" s="3">
        <v>1.28</v>
      </c>
      <c r="AC49" s="16"/>
      <c r="AD49" s="3"/>
      <c r="AE49" s="16"/>
      <c r="AF49" s="3">
        <v>2.5499999999999998</v>
      </c>
      <c r="AG49" s="16"/>
      <c r="AH49" s="3"/>
      <c r="AI49" s="16"/>
      <c r="AJ49" s="3">
        <v>0</v>
      </c>
      <c r="AK49" s="16"/>
      <c r="AL49" s="16"/>
      <c r="AM49" s="16"/>
      <c r="AN49" s="3">
        <f t="shared" si="22"/>
        <v>3.83</v>
      </c>
      <c r="AO49" s="16"/>
      <c r="AP49" s="3"/>
      <c r="AQ49" s="16"/>
      <c r="AR49" s="3">
        <v>2.5499999999999998</v>
      </c>
      <c r="AS49" s="16"/>
      <c r="AT49" s="3"/>
      <c r="AU49" s="16"/>
      <c r="AV49" s="3">
        <v>7.66</v>
      </c>
      <c r="AW49" s="16"/>
      <c r="AX49" s="3"/>
      <c r="AY49" s="16"/>
      <c r="AZ49" s="3">
        <v>2.5499999999999998</v>
      </c>
      <c r="BA49" s="16"/>
      <c r="BB49" s="3"/>
      <c r="BC49" s="16"/>
      <c r="BD49" s="3">
        <v>38.29</v>
      </c>
      <c r="BE49" s="16"/>
      <c r="BF49" s="3">
        <v>5000</v>
      </c>
      <c r="BG49" s="16"/>
      <c r="BH49" s="3">
        <v>0</v>
      </c>
      <c r="BI49" s="16"/>
      <c r="BJ49" s="16"/>
      <c r="BK49" s="16"/>
      <c r="BL49" s="3">
        <f t="shared" si="23"/>
        <v>40.840000000000003</v>
      </c>
      <c r="BM49" s="16"/>
      <c r="BN49" s="3">
        <f t="shared" si="30"/>
        <v>5000</v>
      </c>
      <c r="BO49" s="16"/>
      <c r="BP49" s="3">
        <v>10.210000000000001</v>
      </c>
      <c r="BQ49" s="16"/>
      <c r="BR49" s="3"/>
      <c r="BS49" s="16"/>
      <c r="BT49" s="3">
        <v>51.05</v>
      </c>
      <c r="BU49" s="16"/>
      <c r="BV49" s="3"/>
      <c r="BW49" s="16"/>
      <c r="BX49" s="3">
        <v>38.29</v>
      </c>
      <c r="BY49" s="16"/>
      <c r="BZ49" s="3"/>
      <c r="CA49" s="16"/>
      <c r="CB49" s="3">
        <f t="shared" si="24"/>
        <v>99.55</v>
      </c>
      <c r="CC49" s="16"/>
      <c r="CD49" s="3"/>
      <c r="CE49" s="16"/>
      <c r="CF49" s="3">
        <v>0</v>
      </c>
      <c r="CG49" s="16"/>
      <c r="CH49" s="16"/>
      <c r="CI49" s="16"/>
      <c r="CJ49" s="3">
        <f t="shared" si="25"/>
        <v>154.43</v>
      </c>
      <c r="CK49" s="16"/>
      <c r="CL49" s="3">
        <f t="shared" si="32"/>
        <v>5000</v>
      </c>
      <c r="CM49" s="16"/>
      <c r="CN49" s="3">
        <v>0</v>
      </c>
      <c r="CO49" s="16"/>
      <c r="CP49" s="16"/>
      <c r="CQ49" s="16"/>
      <c r="CR49" s="3">
        <v>0</v>
      </c>
      <c r="CS49" s="16"/>
      <c r="CT49" s="16"/>
      <c r="CU49" s="16"/>
      <c r="CV49" s="3">
        <v>0</v>
      </c>
      <c r="CW49" s="16"/>
      <c r="CX49" s="16"/>
      <c r="CY49" s="16"/>
      <c r="CZ49" s="3">
        <f t="shared" si="26"/>
        <v>0</v>
      </c>
      <c r="DA49" s="16"/>
      <c r="DB49" s="16"/>
      <c r="DC49" s="16"/>
      <c r="DD49" s="3">
        <v>0</v>
      </c>
      <c r="DE49" s="16"/>
      <c r="DF49" s="3">
        <v>0</v>
      </c>
      <c r="DG49" s="16"/>
      <c r="DH49" s="3">
        <f t="shared" si="27"/>
        <v>699.96</v>
      </c>
      <c r="DI49" s="16"/>
      <c r="DJ49" s="3">
        <f t="shared" si="28"/>
        <v>6258</v>
      </c>
    </row>
    <row r="50" spans="1:114" x14ac:dyDescent="0.25">
      <c r="A50" s="2"/>
      <c r="B50" s="2"/>
      <c r="C50" s="2"/>
      <c r="D50" s="2"/>
      <c r="E50" s="2" t="s">
        <v>156</v>
      </c>
      <c r="F50" s="2"/>
      <c r="G50" s="2"/>
      <c r="H50" s="3">
        <v>1034.1400000000001</v>
      </c>
      <c r="I50" s="16"/>
      <c r="J50" s="3">
        <v>1708</v>
      </c>
      <c r="K50" s="16"/>
      <c r="L50" s="3">
        <v>0</v>
      </c>
      <c r="M50" s="16"/>
      <c r="N50" s="16"/>
      <c r="O50" s="16"/>
      <c r="P50" s="3">
        <v>66.040000000000006</v>
      </c>
      <c r="Q50" s="16"/>
      <c r="R50" s="3">
        <v>6726</v>
      </c>
      <c r="S50" s="16"/>
      <c r="T50" s="3">
        <f t="shared" si="20"/>
        <v>1100.18</v>
      </c>
      <c r="U50" s="16"/>
      <c r="V50" s="3">
        <f t="shared" ref="V50:V56" si="33">ROUND(J50+N50+R50,5)</f>
        <v>8434</v>
      </c>
      <c r="W50" s="16"/>
      <c r="X50" s="3">
        <v>92.04</v>
      </c>
      <c r="Y50" s="16"/>
      <c r="Z50" s="3">
        <v>342</v>
      </c>
      <c r="AA50" s="16"/>
      <c r="AB50" s="3">
        <v>5.76</v>
      </c>
      <c r="AC50" s="16"/>
      <c r="AD50" s="3">
        <v>2</v>
      </c>
      <c r="AE50" s="16"/>
      <c r="AF50" s="3">
        <v>22.98</v>
      </c>
      <c r="AG50" s="16"/>
      <c r="AH50" s="3">
        <v>4</v>
      </c>
      <c r="AI50" s="16"/>
      <c r="AJ50" s="3">
        <v>0</v>
      </c>
      <c r="AK50" s="16"/>
      <c r="AL50" s="16"/>
      <c r="AM50" s="16"/>
      <c r="AN50" s="3">
        <f t="shared" si="22"/>
        <v>28.74</v>
      </c>
      <c r="AO50" s="16"/>
      <c r="AP50" s="3">
        <f>ROUND(AD50+AH50+AL50,5)</f>
        <v>6</v>
      </c>
      <c r="AQ50" s="16"/>
      <c r="AR50" s="3">
        <v>40.200000000000003</v>
      </c>
      <c r="AS50" s="16"/>
      <c r="AT50" s="3">
        <v>60</v>
      </c>
      <c r="AU50" s="16"/>
      <c r="AV50" s="3">
        <v>57.48</v>
      </c>
      <c r="AW50" s="16"/>
      <c r="AX50" s="3">
        <v>294</v>
      </c>
      <c r="AY50" s="16"/>
      <c r="AZ50" s="3">
        <v>11.46</v>
      </c>
      <c r="BA50" s="16"/>
      <c r="BB50" s="3">
        <v>79</v>
      </c>
      <c r="BC50" s="16"/>
      <c r="BD50" s="3">
        <v>132.18</v>
      </c>
      <c r="BE50" s="16"/>
      <c r="BF50" s="3">
        <v>457</v>
      </c>
      <c r="BG50" s="16"/>
      <c r="BH50" s="3">
        <v>0</v>
      </c>
      <c r="BI50" s="16"/>
      <c r="BJ50" s="16"/>
      <c r="BK50" s="16"/>
      <c r="BL50" s="3">
        <f t="shared" si="23"/>
        <v>143.63999999999999</v>
      </c>
      <c r="BM50" s="16"/>
      <c r="BN50" s="3">
        <f t="shared" si="30"/>
        <v>536</v>
      </c>
      <c r="BO50" s="16"/>
      <c r="BP50" s="3">
        <v>0</v>
      </c>
      <c r="BQ50" s="16"/>
      <c r="BR50" s="3">
        <v>17</v>
      </c>
      <c r="BS50" s="16"/>
      <c r="BT50" s="3">
        <v>0</v>
      </c>
      <c r="BU50" s="16"/>
      <c r="BV50" s="3">
        <v>83</v>
      </c>
      <c r="BW50" s="16"/>
      <c r="BX50" s="3">
        <v>293.16000000000003</v>
      </c>
      <c r="BY50" s="16"/>
      <c r="BZ50" s="3">
        <v>720</v>
      </c>
      <c r="CA50" s="16"/>
      <c r="CB50" s="3">
        <f t="shared" si="24"/>
        <v>293.16000000000003</v>
      </c>
      <c r="CC50" s="16"/>
      <c r="CD50" s="3">
        <f t="shared" ref="CD50:CD56" si="34">ROUND(BR50+BV50+BZ50,5)</f>
        <v>820</v>
      </c>
      <c r="CE50" s="16"/>
      <c r="CF50" s="3">
        <v>0</v>
      </c>
      <c r="CG50" s="16"/>
      <c r="CH50" s="16"/>
      <c r="CI50" s="16"/>
      <c r="CJ50" s="3">
        <f t="shared" si="25"/>
        <v>563.22</v>
      </c>
      <c r="CK50" s="16"/>
      <c r="CL50" s="3">
        <f t="shared" si="32"/>
        <v>1716</v>
      </c>
      <c r="CM50" s="16"/>
      <c r="CN50" s="3">
        <v>0</v>
      </c>
      <c r="CO50" s="16"/>
      <c r="CP50" s="16"/>
      <c r="CQ50" s="16"/>
      <c r="CR50" s="3">
        <v>0</v>
      </c>
      <c r="CS50" s="16"/>
      <c r="CT50" s="16"/>
      <c r="CU50" s="16"/>
      <c r="CV50" s="3">
        <v>0</v>
      </c>
      <c r="CW50" s="16"/>
      <c r="CX50" s="16"/>
      <c r="CY50" s="16"/>
      <c r="CZ50" s="3">
        <f t="shared" si="26"/>
        <v>0</v>
      </c>
      <c r="DA50" s="16"/>
      <c r="DB50" s="16"/>
      <c r="DC50" s="16"/>
      <c r="DD50" s="3">
        <v>0</v>
      </c>
      <c r="DE50" s="16"/>
      <c r="DF50" s="3">
        <v>0</v>
      </c>
      <c r="DG50" s="16"/>
      <c r="DH50" s="3">
        <f t="shared" si="27"/>
        <v>1755.44</v>
      </c>
      <c r="DI50" s="16"/>
      <c r="DJ50" s="3">
        <f t="shared" si="28"/>
        <v>10492</v>
      </c>
    </row>
    <row r="51" spans="1:114" x14ac:dyDescent="0.25">
      <c r="A51" s="2"/>
      <c r="B51" s="2"/>
      <c r="C51" s="2"/>
      <c r="D51" s="2"/>
      <c r="E51" s="2" t="s">
        <v>157</v>
      </c>
      <c r="F51" s="2"/>
      <c r="G51" s="2"/>
      <c r="H51" s="3">
        <v>0</v>
      </c>
      <c r="I51" s="16"/>
      <c r="J51" s="3"/>
      <c r="K51" s="16"/>
      <c r="L51" s="3">
        <v>0</v>
      </c>
      <c r="M51" s="16"/>
      <c r="N51" s="16"/>
      <c r="O51" s="16"/>
      <c r="P51" s="3">
        <v>4640</v>
      </c>
      <c r="Q51" s="16"/>
      <c r="R51" s="3">
        <v>3232</v>
      </c>
      <c r="S51" s="16"/>
      <c r="T51" s="3">
        <f t="shared" si="20"/>
        <v>4640</v>
      </c>
      <c r="U51" s="16"/>
      <c r="V51" s="3">
        <f t="shared" si="33"/>
        <v>3232</v>
      </c>
      <c r="W51" s="16"/>
      <c r="X51" s="3">
        <v>0</v>
      </c>
      <c r="Y51" s="16"/>
      <c r="Z51" s="3"/>
      <c r="AA51" s="16"/>
      <c r="AB51" s="3">
        <v>0</v>
      </c>
      <c r="AC51" s="16"/>
      <c r="AD51" s="3"/>
      <c r="AE51" s="16"/>
      <c r="AF51" s="3">
        <v>0</v>
      </c>
      <c r="AG51" s="16"/>
      <c r="AH51" s="3"/>
      <c r="AI51" s="16"/>
      <c r="AJ51" s="3">
        <v>0</v>
      </c>
      <c r="AK51" s="16"/>
      <c r="AL51" s="16"/>
      <c r="AM51" s="16"/>
      <c r="AN51" s="3">
        <f t="shared" si="22"/>
        <v>0</v>
      </c>
      <c r="AO51" s="16"/>
      <c r="AP51" s="3"/>
      <c r="AQ51" s="16"/>
      <c r="AR51" s="3">
        <v>0</v>
      </c>
      <c r="AS51" s="16"/>
      <c r="AT51" s="3"/>
      <c r="AU51" s="16"/>
      <c r="AV51" s="3">
        <v>0</v>
      </c>
      <c r="AW51" s="16"/>
      <c r="AX51" s="3"/>
      <c r="AY51" s="16"/>
      <c r="AZ51" s="3">
        <v>0</v>
      </c>
      <c r="BA51" s="16"/>
      <c r="BB51" s="3"/>
      <c r="BC51" s="16"/>
      <c r="BD51" s="3">
        <v>0</v>
      </c>
      <c r="BE51" s="16"/>
      <c r="BF51" s="3"/>
      <c r="BG51" s="16"/>
      <c r="BH51" s="3">
        <v>0</v>
      </c>
      <c r="BI51" s="16"/>
      <c r="BJ51" s="16"/>
      <c r="BK51" s="16"/>
      <c r="BL51" s="3">
        <f t="shared" si="23"/>
        <v>0</v>
      </c>
      <c r="BM51" s="16"/>
      <c r="BN51" s="3"/>
      <c r="BO51" s="16"/>
      <c r="BP51" s="3">
        <v>0</v>
      </c>
      <c r="BQ51" s="16"/>
      <c r="BR51" s="3"/>
      <c r="BS51" s="16"/>
      <c r="BT51" s="3">
        <v>0</v>
      </c>
      <c r="BU51" s="16"/>
      <c r="BV51" s="3"/>
      <c r="BW51" s="16"/>
      <c r="BX51" s="3">
        <v>0</v>
      </c>
      <c r="BY51" s="16"/>
      <c r="BZ51" s="3">
        <v>0</v>
      </c>
      <c r="CA51" s="16"/>
      <c r="CB51" s="3">
        <f t="shared" si="24"/>
        <v>0</v>
      </c>
      <c r="CC51" s="16"/>
      <c r="CD51" s="3">
        <f t="shared" si="34"/>
        <v>0</v>
      </c>
      <c r="CE51" s="16"/>
      <c r="CF51" s="3">
        <v>0</v>
      </c>
      <c r="CG51" s="16"/>
      <c r="CH51" s="16"/>
      <c r="CI51" s="16"/>
      <c r="CJ51" s="3">
        <f t="shared" si="25"/>
        <v>0</v>
      </c>
      <c r="CK51" s="16"/>
      <c r="CL51" s="3">
        <f t="shared" si="32"/>
        <v>0</v>
      </c>
      <c r="CM51" s="16"/>
      <c r="CN51" s="3">
        <v>0</v>
      </c>
      <c r="CO51" s="16"/>
      <c r="CP51" s="16"/>
      <c r="CQ51" s="16"/>
      <c r="CR51" s="3">
        <v>0</v>
      </c>
      <c r="CS51" s="16"/>
      <c r="CT51" s="16"/>
      <c r="CU51" s="16"/>
      <c r="CV51" s="3">
        <v>0</v>
      </c>
      <c r="CW51" s="16"/>
      <c r="CX51" s="16"/>
      <c r="CY51" s="16"/>
      <c r="CZ51" s="3">
        <f t="shared" si="26"/>
        <v>0</v>
      </c>
      <c r="DA51" s="16"/>
      <c r="DB51" s="16"/>
      <c r="DC51" s="16"/>
      <c r="DD51" s="3">
        <v>0</v>
      </c>
      <c r="DE51" s="16"/>
      <c r="DF51" s="3">
        <v>0</v>
      </c>
      <c r="DG51" s="16"/>
      <c r="DH51" s="3">
        <f t="shared" si="27"/>
        <v>4640</v>
      </c>
      <c r="DI51" s="16"/>
      <c r="DJ51" s="3">
        <f t="shared" si="28"/>
        <v>3232</v>
      </c>
    </row>
    <row r="52" spans="1:114" x14ac:dyDescent="0.25">
      <c r="A52" s="2"/>
      <c r="B52" s="2"/>
      <c r="C52" s="2"/>
      <c r="D52" s="2"/>
      <c r="E52" s="2" t="s">
        <v>158</v>
      </c>
      <c r="F52" s="2"/>
      <c r="G52" s="2"/>
      <c r="H52" s="3">
        <v>110.3</v>
      </c>
      <c r="I52" s="16"/>
      <c r="J52" s="3">
        <v>249</v>
      </c>
      <c r="K52" s="16"/>
      <c r="L52" s="3">
        <v>0</v>
      </c>
      <c r="M52" s="16"/>
      <c r="N52" s="16"/>
      <c r="O52" s="16"/>
      <c r="P52" s="3">
        <v>389.33</v>
      </c>
      <c r="Q52" s="16"/>
      <c r="R52" s="3">
        <v>1528</v>
      </c>
      <c r="S52" s="16"/>
      <c r="T52" s="3">
        <f t="shared" si="20"/>
        <v>499.63</v>
      </c>
      <c r="U52" s="16"/>
      <c r="V52" s="3">
        <f t="shared" si="33"/>
        <v>1777</v>
      </c>
      <c r="W52" s="16"/>
      <c r="X52" s="3">
        <v>4330.5600000000004</v>
      </c>
      <c r="Y52" s="16"/>
      <c r="Z52" s="3">
        <v>996</v>
      </c>
      <c r="AA52" s="16"/>
      <c r="AB52" s="3">
        <v>21.89</v>
      </c>
      <c r="AC52" s="16"/>
      <c r="AD52" s="3">
        <v>50</v>
      </c>
      <c r="AE52" s="16"/>
      <c r="AF52" s="3">
        <v>46.74</v>
      </c>
      <c r="AG52" s="16"/>
      <c r="AH52" s="3"/>
      <c r="AI52" s="16"/>
      <c r="AJ52" s="3">
        <v>0</v>
      </c>
      <c r="AK52" s="16"/>
      <c r="AL52" s="16"/>
      <c r="AM52" s="16"/>
      <c r="AN52" s="3">
        <f t="shared" si="22"/>
        <v>68.63</v>
      </c>
      <c r="AO52" s="16"/>
      <c r="AP52" s="3">
        <f>ROUND(AD52+AH52+AL52,5)</f>
        <v>50</v>
      </c>
      <c r="AQ52" s="16"/>
      <c r="AR52" s="3">
        <v>43.75</v>
      </c>
      <c r="AS52" s="16"/>
      <c r="AT52" s="3">
        <v>100</v>
      </c>
      <c r="AU52" s="16"/>
      <c r="AV52" s="3">
        <v>129.1</v>
      </c>
      <c r="AW52" s="16"/>
      <c r="AX52" s="3">
        <v>299</v>
      </c>
      <c r="AY52" s="16"/>
      <c r="AZ52" s="3">
        <v>47.96</v>
      </c>
      <c r="BA52" s="16"/>
      <c r="BB52" s="3">
        <v>250</v>
      </c>
      <c r="BC52" s="16"/>
      <c r="BD52" s="3">
        <v>667.09</v>
      </c>
      <c r="BE52" s="16"/>
      <c r="BF52" s="3">
        <v>1494</v>
      </c>
      <c r="BG52" s="16"/>
      <c r="BH52" s="3">
        <v>0</v>
      </c>
      <c r="BI52" s="16"/>
      <c r="BJ52" s="16"/>
      <c r="BK52" s="16"/>
      <c r="BL52" s="3">
        <f t="shared" si="23"/>
        <v>715.05</v>
      </c>
      <c r="BM52" s="16"/>
      <c r="BN52" s="3">
        <f>ROUND(BB52+BF52+BJ52,5)</f>
        <v>1744</v>
      </c>
      <c r="BO52" s="16"/>
      <c r="BP52" s="3">
        <v>716.56</v>
      </c>
      <c r="BQ52" s="16"/>
      <c r="BR52" s="3">
        <v>398</v>
      </c>
      <c r="BS52" s="16"/>
      <c r="BT52" s="3">
        <v>949.91</v>
      </c>
      <c r="BU52" s="16"/>
      <c r="BV52" s="3">
        <v>1992</v>
      </c>
      <c r="BW52" s="16"/>
      <c r="BX52" s="3">
        <v>4076.75</v>
      </c>
      <c r="BY52" s="16"/>
      <c r="BZ52" s="3">
        <v>6681</v>
      </c>
      <c r="CA52" s="16"/>
      <c r="CB52" s="3">
        <f t="shared" si="24"/>
        <v>5743.22</v>
      </c>
      <c r="CC52" s="16"/>
      <c r="CD52" s="3">
        <f t="shared" si="34"/>
        <v>9071</v>
      </c>
      <c r="CE52" s="16"/>
      <c r="CF52" s="3">
        <v>0</v>
      </c>
      <c r="CG52" s="16"/>
      <c r="CH52" s="16"/>
      <c r="CI52" s="16"/>
      <c r="CJ52" s="3">
        <f t="shared" si="25"/>
        <v>6699.75</v>
      </c>
      <c r="CK52" s="16"/>
      <c r="CL52" s="3">
        <f t="shared" si="32"/>
        <v>11264</v>
      </c>
      <c r="CM52" s="16"/>
      <c r="CN52" s="3">
        <v>0</v>
      </c>
      <c r="CO52" s="16"/>
      <c r="CP52" s="16"/>
      <c r="CQ52" s="16"/>
      <c r="CR52" s="3">
        <v>0</v>
      </c>
      <c r="CS52" s="16"/>
      <c r="CT52" s="16"/>
      <c r="CU52" s="16"/>
      <c r="CV52" s="3">
        <v>0</v>
      </c>
      <c r="CW52" s="16"/>
      <c r="CX52" s="16"/>
      <c r="CY52" s="16"/>
      <c r="CZ52" s="3">
        <f t="shared" si="26"/>
        <v>0</v>
      </c>
      <c r="DA52" s="16"/>
      <c r="DB52" s="16"/>
      <c r="DC52" s="16"/>
      <c r="DD52" s="3">
        <v>0</v>
      </c>
      <c r="DE52" s="16"/>
      <c r="DF52" s="3">
        <v>0</v>
      </c>
      <c r="DG52" s="16"/>
      <c r="DH52" s="3">
        <f t="shared" si="27"/>
        <v>11529.94</v>
      </c>
      <c r="DI52" s="16"/>
      <c r="DJ52" s="3">
        <f t="shared" si="28"/>
        <v>14037</v>
      </c>
    </row>
    <row r="53" spans="1:114" ht="15.75" thickBot="1" x14ac:dyDescent="0.3">
      <c r="A53" s="2"/>
      <c r="B53" s="2"/>
      <c r="C53" s="2"/>
      <c r="D53" s="2"/>
      <c r="E53" s="2" t="s">
        <v>159</v>
      </c>
      <c r="F53" s="2"/>
      <c r="G53" s="2"/>
      <c r="H53" s="4">
        <v>1717.8</v>
      </c>
      <c r="I53" s="16"/>
      <c r="J53" s="4">
        <v>382</v>
      </c>
      <c r="K53" s="16"/>
      <c r="L53" s="4">
        <v>0</v>
      </c>
      <c r="M53" s="16"/>
      <c r="N53" s="16"/>
      <c r="O53" s="16"/>
      <c r="P53" s="4">
        <v>15104.41</v>
      </c>
      <c r="Q53" s="16"/>
      <c r="R53" s="4">
        <v>916</v>
      </c>
      <c r="S53" s="16"/>
      <c r="T53" s="4">
        <f t="shared" si="20"/>
        <v>16822.21</v>
      </c>
      <c r="U53" s="16"/>
      <c r="V53" s="4">
        <f t="shared" si="33"/>
        <v>1298</v>
      </c>
      <c r="W53" s="16"/>
      <c r="X53" s="4">
        <v>5416.37</v>
      </c>
      <c r="Y53" s="16"/>
      <c r="Z53" s="4">
        <v>3327</v>
      </c>
      <c r="AA53" s="16"/>
      <c r="AB53" s="4">
        <v>30.46</v>
      </c>
      <c r="AC53" s="16"/>
      <c r="AD53" s="4">
        <v>76</v>
      </c>
      <c r="AE53" s="16"/>
      <c r="AF53" s="4">
        <v>1633.38</v>
      </c>
      <c r="AG53" s="16"/>
      <c r="AH53" s="4">
        <v>153</v>
      </c>
      <c r="AI53" s="16"/>
      <c r="AJ53" s="4">
        <v>0</v>
      </c>
      <c r="AK53" s="16"/>
      <c r="AL53" s="16"/>
      <c r="AM53" s="16"/>
      <c r="AN53" s="4">
        <f t="shared" si="22"/>
        <v>1663.84</v>
      </c>
      <c r="AO53" s="16"/>
      <c r="AP53" s="4">
        <f>ROUND(AD53+AH53+AL53,5)</f>
        <v>229</v>
      </c>
      <c r="AQ53" s="16"/>
      <c r="AR53" s="4">
        <v>60.92</v>
      </c>
      <c r="AS53" s="16"/>
      <c r="AT53" s="4">
        <v>153</v>
      </c>
      <c r="AU53" s="16"/>
      <c r="AV53" s="4">
        <v>213.03</v>
      </c>
      <c r="AW53" s="16"/>
      <c r="AX53" s="4">
        <v>458</v>
      </c>
      <c r="AY53" s="16"/>
      <c r="AZ53" s="4">
        <v>159.69999999999999</v>
      </c>
      <c r="BA53" s="16"/>
      <c r="BB53" s="4">
        <v>2453</v>
      </c>
      <c r="BC53" s="16"/>
      <c r="BD53" s="4">
        <v>17743.830000000002</v>
      </c>
      <c r="BE53" s="16"/>
      <c r="BF53" s="4">
        <v>17290</v>
      </c>
      <c r="BG53" s="16"/>
      <c r="BH53" s="4">
        <v>0</v>
      </c>
      <c r="BI53" s="16"/>
      <c r="BJ53" s="16"/>
      <c r="BK53" s="16"/>
      <c r="BL53" s="4">
        <f t="shared" si="23"/>
        <v>17903.53</v>
      </c>
      <c r="BM53" s="16"/>
      <c r="BN53" s="4">
        <f>ROUND(BB53+BF53+BJ53,5)</f>
        <v>19743</v>
      </c>
      <c r="BO53" s="16"/>
      <c r="BP53" s="4">
        <v>3355.81</v>
      </c>
      <c r="BQ53" s="16"/>
      <c r="BR53" s="4">
        <v>611</v>
      </c>
      <c r="BS53" s="16"/>
      <c r="BT53" s="4">
        <v>1131.1400000000001</v>
      </c>
      <c r="BU53" s="16"/>
      <c r="BV53" s="4">
        <v>3053</v>
      </c>
      <c r="BW53" s="16"/>
      <c r="BX53" s="4">
        <v>2383.58</v>
      </c>
      <c r="BY53" s="16"/>
      <c r="BZ53" s="4">
        <v>2290</v>
      </c>
      <c r="CA53" s="16"/>
      <c r="CB53" s="4">
        <f t="shared" si="24"/>
        <v>6870.53</v>
      </c>
      <c r="CC53" s="16"/>
      <c r="CD53" s="4">
        <f t="shared" si="34"/>
        <v>5954</v>
      </c>
      <c r="CE53" s="16"/>
      <c r="CF53" s="4">
        <v>0</v>
      </c>
      <c r="CG53" s="16"/>
      <c r="CH53" s="16"/>
      <c r="CI53" s="16"/>
      <c r="CJ53" s="4">
        <f t="shared" si="25"/>
        <v>26711.85</v>
      </c>
      <c r="CK53" s="16"/>
      <c r="CL53" s="4">
        <f t="shared" si="32"/>
        <v>26537</v>
      </c>
      <c r="CM53" s="16"/>
      <c r="CN53" s="4">
        <v>0</v>
      </c>
      <c r="CO53" s="16"/>
      <c r="CP53" s="16"/>
      <c r="CQ53" s="16"/>
      <c r="CR53" s="4">
        <v>0</v>
      </c>
      <c r="CS53" s="16"/>
      <c r="CT53" s="16"/>
      <c r="CU53" s="16"/>
      <c r="CV53" s="4">
        <v>0</v>
      </c>
      <c r="CW53" s="16"/>
      <c r="CX53" s="16"/>
      <c r="CY53" s="16"/>
      <c r="CZ53" s="4">
        <f t="shared" si="26"/>
        <v>0</v>
      </c>
      <c r="DA53" s="16"/>
      <c r="DB53" s="16"/>
      <c r="DC53" s="16"/>
      <c r="DD53" s="4">
        <v>0</v>
      </c>
      <c r="DE53" s="16"/>
      <c r="DF53" s="4">
        <v>0</v>
      </c>
      <c r="DG53" s="16"/>
      <c r="DH53" s="4">
        <f t="shared" si="27"/>
        <v>48950.43</v>
      </c>
      <c r="DI53" s="16"/>
      <c r="DJ53" s="4">
        <f t="shared" si="28"/>
        <v>31162</v>
      </c>
    </row>
    <row r="54" spans="1:114" ht="15.75" thickBot="1" x14ac:dyDescent="0.3">
      <c r="A54" s="2"/>
      <c r="B54" s="2"/>
      <c r="C54" s="2"/>
      <c r="D54" s="2" t="s">
        <v>160</v>
      </c>
      <c r="E54" s="2"/>
      <c r="F54" s="2"/>
      <c r="G54" s="2"/>
      <c r="H54" s="5">
        <f>ROUND(SUM(H37:H53),5)</f>
        <v>14218.95</v>
      </c>
      <c r="I54" s="16"/>
      <c r="J54" s="5">
        <f>ROUND(SUM(J37:J53),5)</f>
        <v>29385</v>
      </c>
      <c r="K54" s="16"/>
      <c r="L54" s="5">
        <f>ROUND(SUM(L37:L53),5)</f>
        <v>8.6</v>
      </c>
      <c r="M54" s="16"/>
      <c r="N54" s="16"/>
      <c r="O54" s="16"/>
      <c r="P54" s="5">
        <f>ROUND(SUM(P37:P53),5)</f>
        <v>48199.62</v>
      </c>
      <c r="Q54" s="16"/>
      <c r="R54" s="5">
        <f>ROUND(SUM(R37:R53),5)</f>
        <v>68612</v>
      </c>
      <c r="S54" s="16"/>
      <c r="T54" s="5">
        <f t="shared" si="20"/>
        <v>62427.17</v>
      </c>
      <c r="U54" s="16"/>
      <c r="V54" s="5">
        <f t="shared" si="33"/>
        <v>97997</v>
      </c>
      <c r="W54" s="16"/>
      <c r="X54" s="5">
        <f>ROUND(SUM(X37:X53),5)</f>
        <v>44311.26</v>
      </c>
      <c r="Y54" s="16"/>
      <c r="Z54" s="5">
        <f>ROUND(SUM(Z37:Z53),5)</f>
        <v>69424</v>
      </c>
      <c r="AA54" s="16"/>
      <c r="AB54" s="5">
        <f>ROUND(SUM(AB37:AB53),5)</f>
        <v>1714.7</v>
      </c>
      <c r="AC54" s="16"/>
      <c r="AD54" s="5">
        <f>ROUND(SUM(AD37:AD53),5)</f>
        <v>3388</v>
      </c>
      <c r="AE54" s="16"/>
      <c r="AF54" s="5">
        <f>ROUND(SUM(AF37:AF53),5)</f>
        <v>4191.8999999999996</v>
      </c>
      <c r="AG54" s="16"/>
      <c r="AH54" s="5">
        <f>ROUND(SUM(AH37:AH53),5)</f>
        <v>12481</v>
      </c>
      <c r="AI54" s="16"/>
      <c r="AJ54" s="5">
        <f>ROUND(SUM(AJ37:AJ53),5)</f>
        <v>0</v>
      </c>
      <c r="AK54" s="16"/>
      <c r="AL54" s="16"/>
      <c r="AM54" s="16"/>
      <c r="AN54" s="5">
        <f t="shared" si="22"/>
        <v>5906.6</v>
      </c>
      <c r="AO54" s="16"/>
      <c r="AP54" s="5">
        <f>ROUND(AD54+AH54+AL54,5)</f>
        <v>15869</v>
      </c>
      <c r="AQ54" s="16"/>
      <c r="AR54" s="5">
        <f>ROUND(SUM(AR37:AR53),5)</f>
        <v>2215.39</v>
      </c>
      <c r="AS54" s="16"/>
      <c r="AT54" s="5">
        <f>ROUND(SUM(AT37:AT53),5)</f>
        <v>3828</v>
      </c>
      <c r="AU54" s="16"/>
      <c r="AV54" s="5">
        <f>ROUND(SUM(AV37:AV53),5)</f>
        <v>8784.9</v>
      </c>
      <c r="AW54" s="16"/>
      <c r="AX54" s="5">
        <f>ROUND(SUM(AX37:AX53),5)</f>
        <v>12916</v>
      </c>
      <c r="AY54" s="16"/>
      <c r="AZ54" s="5">
        <f>ROUND(SUM(AZ37:AZ53),5)</f>
        <v>2410.2199999999998</v>
      </c>
      <c r="BA54" s="16"/>
      <c r="BB54" s="5">
        <f>ROUND(SUM(BB37:BB53),5)</f>
        <v>6822</v>
      </c>
      <c r="BC54" s="16"/>
      <c r="BD54" s="5">
        <f>ROUND(SUM(BD37:BD53),5)</f>
        <v>49878.78</v>
      </c>
      <c r="BE54" s="16"/>
      <c r="BF54" s="5">
        <f>ROUND(SUM(BF37:BF53),5)</f>
        <v>76532</v>
      </c>
      <c r="BG54" s="16"/>
      <c r="BH54" s="5">
        <f>ROUND(SUM(BH37:BH53),5)</f>
        <v>0</v>
      </c>
      <c r="BI54" s="16"/>
      <c r="BJ54" s="16"/>
      <c r="BK54" s="16"/>
      <c r="BL54" s="5">
        <f t="shared" si="23"/>
        <v>52289</v>
      </c>
      <c r="BM54" s="16"/>
      <c r="BN54" s="5">
        <f>ROUND(BB54+BF54+BJ54,5)</f>
        <v>83354</v>
      </c>
      <c r="BO54" s="16"/>
      <c r="BP54" s="5">
        <f>ROUND(SUM(BP37:BP53),5)</f>
        <v>12900.04</v>
      </c>
      <c r="BQ54" s="16"/>
      <c r="BR54" s="5">
        <f>ROUND(SUM(BR37:BR53),5)</f>
        <v>21896</v>
      </c>
      <c r="BS54" s="16"/>
      <c r="BT54" s="5">
        <f>ROUND(SUM(BT37:BT53),5)</f>
        <v>24042.29</v>
      </c>
      <c r="BU54" s="16"/>
      <c r="BV54" s="5">
        <f>ROUND(SUM(BV37:BV53),5)</f>
        <v>57644</v>
      </c>
      <c r="BW54" s="16"/>
      <c r="BX54" s="5">
        <f>ROUND(SUM(BX37:BX53),5)</f>
        <v>60095.85</v>
      </c>
      <c r="BY54" s="16"/>
      <c r="BZ54" s="5">
        <f>ROUND(SUM(BZ37:BZ53),5)</f>
        <v>97039</v>
      </c>
      <c r="CA54" s="16"/>
      <c r="CB54" s="5">
        <f t="shared" si="24"/>
        <v>97038.18</v>
      </c>
      <c r="CC54" s="16"/>
      <c r="CD54" s="5">
        <f t="shared" si="34"/>
        <v>176579</v>
      </c>
      <c r="CE54" s="16"/>
      <c r="CF54" s="5">
        <f>ROUND(SUM(CF37:CF53),5)</f>
        <v>0</v>
      </c>
      <c r="CG54" s="16"/>
      <c r="CH54" s="16"/>
      <c r="CI54" s="16"/>
      <c r="CJ54" s="5">
        <f t="shared" si="25"/>
        <v>166234.07</v>
      </c>
      <c r="CK54" s="16"/>
      <c r="CL54" s="5">
        <f t="shared" si="32"/>
        <v>292546</v>
      </c>
      <c r="CM54" s="16"/>
      <c r="CN54" s="5">
        <f>ROUND(SUM(CN37:CN53),5)</f>
        <v>0</v>
      </c>
      <c r="CO54" s="16"/>
      <c r="CP54" s="16"/>
      <c r="CQ54" s="16"/>
      <c r="CR54" s="5">
        <f>ROUND(SUM(CR37:CR53),5)</f>
        <v>0.09</v>
      </c>
      <c r="CS54" s="16"/>
      <c r="CT54" s="16"/>
      <c r="CU54" s="16"/>
      <c r="CV54" s="5">
        <f>ROUND(SUM(CV37:CV53),5)</f>
        <v>0</v>
      </c>
      <c r="CW54" s="16"/>
      <c r="CX54" s="16"/>
      <c r="CY54" s="16"/>
      <c r="CZ54" s="5">
        <f t="shared" si="26"/>
        <v>0.09</v>
      </c>
      <c r="DA54" s="16"/>
      <c r="DB54" s="16"/>
      <c r="DC54" s="16"/>
      <c r="DD54" s="5">
        <f>ROUND(SUM(DD37:DD53),5)</f>
        <v>-0.01</v>
      </c>
      <c r="DE54" s="16"/>
      <c r="DF54" s="5">
        <f>ROUND(SUM(DF37:DF53),5)</f>
        <v>0</v>
      </c>
      <c r="DG54" s="16"/>
      <c r="DH54" s="5">
        <f t="shared" si="27"/>
        <v>272972.58</v>
      </c>
      <c r="DI54" s="16"/>
      <c r="DJ54" s="5">
        <f t="shared" si="28"/>
        <v>459967</v>
      </c>
    </row>
    <row r="55" spans="1:114" ht="15.75" thickBot="1" x14ac:dyDescent="0.3">
      <c r="A55" s="2"/>
      <c r="B55" s="2" t="s">
        <v>161</v>
      </c>
      <c r="C55" s="2"/>
      <c r="D55" s="2"/>
      <c r="E55" s="2"/>
      <c r="F55" s="2"/>
      <c r="G55" s="2"/>
      <c r="H55" s="5">
        <f>ROUND(H4+H36-H54,5)</f>
        <v>-13861.93</v>
      </c>
      <c r="I55" s="16"/>
      <c r="J55" s="5">
        <f>ROUND(J4+J36-J54,5)</f>
        <v>-29385</v>
      </c>
      <c r="K55" s="16"/>
      <c r="L55" s="5">
        <f>ROUND(L4+L36-L54,5)</f>
        <v>-265.85000000000002</v>
      </c>
      <c r="M55" s="16"/>
      <c r="N55" s="16"/>
      <c r="O55" s="16"/>
      <c r="P55" s="5">
        <f>ROUND(P4+P36-P54,5)</f>
        <v>112093.5</v>
      </c>
      <c r="Q55" s="16"/>
      <c r="R55" s="5">
        <f>ROUND(R4+R36-R54,5)</f>
        <v>129242</v>
      </c>
      <c r="S55" s="16"/>
      <c r="T55" s="5">
        <f t="shared" si="20"/>
        <v>97965.72</v>
      </c>
      <c r="U55" s="16"/>
      <c r="V55" s="5">
        <f t="shared" si="33"/>
        <v>99857</v>
      </c>
      <c r="W55" s="16"/>
      <c r="X55" s="5">
        <f>ROUND(X4+X36-X54,5)</f>
        <v>12469.1</v>
      </c>
      <c r="Y55" s="16"/>
      <c r="Z55" s="5">
        <f>ROUND(Z4+Z36-Z54,5)</f>
        <v>23576</v>
      </c>
      <c r="AA55" s="16"/>
      <c r="AB55" s="5">
        <f>ROUND(AB4+AB36-AB54,5)</f>
        <v>-1714.7</v>
      </c>
      <c r="AC55" s="16"/>
      <c r="AD55" s="5">
        <f>ROUND(AD4+AD36-AD54,5)</f>
        <v>-3388</v>
      </c>
      <c r="AE55" s="16"/>
      <c r="AF55" s="5">
        <f>ROUND(AF4+AF36-AF54,5)</f>
        <v>-4191.8999999999996</v>
      </c>
      <c r="AG55" s="16"/>
      <c r="AH55" s="5">
        <f>ROUND(AH4+AH36-AH54,5)</f>
        <v>-12481</v>
      </c>
      <c r="AI55" s="16"/>
      <c r="AJ55" s="5">
        <f>ROUND(AJ4+AJ36-AJ54,5)</f>
        <v>0</v>
      </c>
      <c r="AK55" s="16"/>
      <c r="AL55" s="16"/>
      <c r="AM55" s="16"/>
      <c r="AN55" s="5">
        <f t="shared" si="22"/>
        <v>-5906.6</v>
      </c>
      <c r="AO55" s="16"/>
      <c r="AP55" s="5">
        <f>ROUND(AD55+AH55+AL55,5)</f>
        <v>-15869</v>
      </c>
      <c r="AQ55" s="16"/>
      <c r="AR55" s="5">
        <f>ROUND(AR4+AR36-AR54,5)</f>
        <v>-2215.39</v>
      </c>
      <c r="AS55" s="16"/>
      <c r="AT55" s="5">
        <f>ROUND(AT4+AT36-AT54,5)</f>
        <v>-3828</v>
      </c>
      <c r="AU55" s="16"/>
      <c r="AV55" s="5">
        <f>ROUND(AV4+AV36-AV54,5)</f>
        <v>-8623.7999999999993</v>
      </c>
      <c r="AW55" s="16"/>
      <c r="AX55" s="5">
        <f>ROUND(AX4+AX36-AX54,5)</f>
        <v>-12916</v>
      </c>
      <c r="AY55" s="16"/>
      <c r="AZ55" s="5">
        <f>ROUND(AZ4+AZ36-AZ54,5)</f>
        <v>13233.5</v>
      </c>
      <c r="BA55" s="16"/>
      <c r="BB55" s="5">
        <f>ROUND(BB4+BB36-BB54,5)</f>
        <v>18178</v>
      </c>
      <c r="BC55" s="16"/>
      <c r="BD55" s="5">
        <f>ROUND(BD4+BD36-BD54,5)</f>
        <v>34611.22</v>
      </c>
      <c r="BE55" s="16"/>
      <c r="BF55" s="5">
        <f>ROUND(BF4+BF36-BF54,5)</f>
        <v>39718</v>
      </c>
      <c r="BG55" s="16"/>
      <c r="BH55" s="5">
        <f>ROUND(BH4+BH36-BH54,5)</f>
        <v>950</v>
      </c>
      <c r="BI55" s="16"/>
      <c r="BJ55" s="16"/>
      <c r="BK55" s="16"/>
      <c r="BL55" s="5">
        <f t="shared" si="23"/>
        <v>48794.720000000001</v>
      </c>
      <c r="BM55" s="16"/>
      <c r="BN55" s="5">
        <f>ROUND(BB55+BF55+BJ55,5)</f>
        <v>57896</v>
      </c>
      <c r="BO55" s="16"/>
      <c r="BP55" s="5">
        <f>ROUND(BP4+BP36-BP54,5)</f>
        <v>-6070.04</v>
      </c>
      <c r="BQ55" s="16"/>
      <c r="BR55" s="5">
        <f>ROUND(BR4+BR36-BR54,5)</f>
        <v>-21896</v>
      </c>
      <c r="BS55" s="16"/>
      <c r="BT55" s="5">
        <f>ROUND(BT4+BT36-BT54,5)</f>
        <v>-21802.29</v>
      </c>
      <c r="BU55" s="16"/>
      <c r="BV55" s="5">
        <f>ROUND(BV4+BV36-BV54,5)</f>
        <v>-32644</v>
      </c>
      <c r="BW55" s="16"/>
      <c r="BX55" s="5">
        <f>ROUND(BX4+BX36-BX54,5)</f>
        <v>-57725.85</v>
      </c>
      <c r="BY55" s="16"/>
      <c r="BZ55" s="5">
        <f>ROUND(BZ4+BZ36-BZ54,5)</f>
        <v>-89539</v>
      </c>
      <c r="CA55" s="16"/>
      <c r="CB55" s="5">
        <f t="shared" si="24"/>
        <v>-85598.18</v>
      </c>
      <c r="CC55" s="16"/>
      <c r="CD55" s="5">
        <f t="shared" si="34"/>
        <v>-144079</v>
      </c>
      <c r="CE55" s="16"/>
      <c r="CF55" s="5">
        <f>ROUND(CF4+CF36-CF54,5)</f>
        <v>0</v>
      </c>
      <c r="CG55" s="16"/>
      <c r="CH55" s="16"/>
      <c r="CI55" s="16"/>
      <c r="CJ55" s="5">
        <f t="shared" si="25"/>
        <v>-53549.25</v>
      </c>
      <c r="CK55" s="16"/>
      <c r="CL55" s="5">
        <f t="shared" si="32"/>
        <v>-118796</v>
      </c>
      <c r="CM55" s="16"/>
      <c r="CN55" s="5">
        <f>ROUND(CN4+CN36-CN54,5)</f>
        <v>0</v>
      </c>
      <c r="CO55" s="16"/>
      <c r="CP55" s="16"/>
      <c r="CQ55" s="16"/>
      <c r="CR55" s="5">
        <f>ROUND(CR4+CR36-CR54,5)</f>
        <v>-0.09</v>
      </c>
      <c r="CS55" s="16"/>
      <c r="CT55" s="16"/>
      <c r="CU55" s="16"/>
      <c r="CV55" s="5">
        <f>ROUND(CV4+CV36-CV54,5)</f>
        <v>0</v>
      </c>
      <c r="CW55" s="16"/>
      <c r="CX55" s="16"/>
      <c r="CY55" s="16"/>
      <c r="CZ55" s="5">
        <f t="shared" si="26"/>
        <v>-0.09</v>
      </c>
      <c r="DA55" s="16"/>
      <c r="DB55" s="16"/>
      <c r="DC55" s="16"/>
      <c r="DD55" s="5">
        <f>ROUND(DD4+DD36-DD54,5)</f>
        <v>0.01</v>
      </c>
      <c r="DE55" s="16"/>
      <c r="DF55" s="5">
        <f>ROUND(DF4+DF36-DF54,5)</f>
        <v>0</v>
      </c>
      <c r="DG55" s="16"/>
      <c r="DH55" s="5">
        <f t="shared" si="27"/>
        <v>56885.49</v>
      </c>
      <c r="DI55" s="16"/>
      <c r="DJ55" s="5">
        <f t="shared" si="28"/>
        <v>4637</v>
      </c>
    </row>
    <row r="56" spans="1:114" s="9" customFormat="1" ht="12" thickBot="1" x14ac:dyDescent="0.25">
      <c r="A56" s="2" t="s">
        <v>71</v>
      </c>
      <c r="B56" s="2"/>
      <c r="C56" s="2"/>
      <c r="D56" s="2"/>
      <c r="E56" s="2"/>
      <c r="F56" s="2"/>
      <c r="G56" s="2"/>
      <c r="H56" s="8">
        <f>H55</f>
        <v>-13861.93</v>
      </c>
      <c r="I56" s="2"/>
      <c r="J56" s="8">
        <f>J55</f>
        <v>-29385</v>
      </c>
      <c r="K56" s="2"/>
      <c r="L56" s="8">
        <f>L55</f>
        <v>-265.85000000000002</v>
      </c>
      <c r="M56" s="2"/>
      <c r="N56" s="2"/>
      <c r="O56" s="2"/>
      <c r="P56" s="8">
        <f>P55</f>
        <v>112093.5</v>
      </c>
      <c r="Q56" s="2"/>
      <c r="R56" s="8">
        <f>R55</f>
        <v>129242</v>
      </c>
      <c r="S56" s="2"/>
      <c r="T56" s="8">
        <f t="shared" si="20"/>
        <v>97965.72</v>
      </c>
      <c r="U56" s="2"/>
      <c r="V56" s="8">
        <f t="shared" si="33"/>
        <v>99857</v>
      </c>
      <c r="W56" s="2"/>
      <c r="X56" s="8">
        <f>X55</f>
        <v>12469.1</v>
      </c>
      <c r="Y56" s="2"/>
      <c r="Z56" s="8">
        <f>Z55</f>
        <v>23576</v>
      </c>
      <c r="AA56" s="2"/>
      <c r="AB56" s="8">
        <f>AB55</f>
        <v>-1714.7</v>
      </c>
      <c r="AC56" s="2"/>
      <c r="AD56" s="8">
        <f>AD55</f>
        <v>-3388</v>
      </c>
      <c r="AE56" s="2"/>
      <c r="AF56" s="8">
        <f>AF55</f>
        <v>-4191.8999999999996</v>
      </c>
      <c r="AG56" s="2"/>
      <c r="AH56" s="8">
        <f>AH55</f>
        <v>-12481</v>
      </c>
      <c r="AI56" s="2"/>
      <c r="AJ56" s="8">
        <f>AJ55</f>
        <v>0</v>
      </c>
      <c r="AK56" s="2"/>
      <c r="AL56" s="2"/>
      <c r="AM56" s="2"/>
      <c r="AN56" s="8">
        <f t="shared" si="22"/>
        <v>-5906.6</v>
      </c>
      <c r="AO56" s="2"/>
      <c r="AP56" s="8">
        <f>ROUND(AD56+AH56+AL56,5)</f>
        <v>-15869</v>
      </c>
      <c r="AQ56" s="2"/>
      <c r="AR56" s="8">
        <f>AR55</f>
        <v>-2215.39</v>
      </c>
      <c r="AS56" s="2"/>
      <c r="AT56" s="8">
        <f>AT55</f>
        <v>-3828</v>
      </c>
      <c r="AU56" s="2"/>
      <c r="AV56" s="8">
        <f>AV55</f>
        <v>-8623.7999999999993</v>
      </c>
      <c r="AW56" s="2"/>
      <c r="AX56" s="8">
        <f>AX55</f>
        <v>-12916</v>
      </c>
      <c r="AY56" s="2"/>
      <c r="AZ56" s="8">
        <f>AZ55</f>
        <v>13233.5</v>
      </c>
      <c r="BA56" s="2"/>
      <c r="BB56" s="8">
        <f>BB55</f>
        <v>18178</v>
      </c>
      <c r="BC56" s="2"/>
      <c r="BD56" s="8">
        <f>BD55</f>
        <v>34611.22</v>
      </c>
      <c r="BE56" s="2"/>
      <c r="BF56" s="8">
        <f>BF55</f>
        <v>39718</v>
      </c>
      <c r="BG56" s="2"/>
      <c r="BH56" s="8">
        <f>BH55</f>
        <v>950</v>
      </c>
      <c r="BI56" s="2"/>
      <c r="BJ56" s="2"/>
      <c r="BK56" s="2"/>
      <c r="BL56" s="8">
        <f t="shared" si="23"/>
        <v>48794.720000000001</v>
      </c>
      <c r="BM56" s="2"/>
      <c r="BN56" s="8">
        <f>ROUND(BB56+BF56+BJ56,5)</f>
        <v>57896</v>
      </c>
      <c r="BO56" s="2"/>
      <c r="BP56" s="8">
        <f>BP55</f>
        <v>-6070.04</v>
      </c>
      <c r="BQ56" s="2"/>
      <c r="BR56" s="8">
        <f>BR55</f>
        <v>-21896</v>
      </c>
      <c r="BS56" s="2"/>
      <c r="BT56" s="8">
        <f>BT55</f>
        <v>-21802.29</v>
      </c>
      <c r="BU56" s="2"/>
      <c r="BV56" s="8">
        <f>BV55</f>
        <v>-32644</v>
      </c>
      <c r="BW56" s="2"/>
      <c r="BX56" s="8">
        <f>BX55</f>
        <v>-57725.85</v>
      </c>
      <c r="BY56" s="2"/>
      <c r="BZ56" s="8">
        <f>BZ55</f>
        <v>-89539</v>
      </c>
      <c r="CA56" s="2"/>
      <c r="CB56" s="8">
        <f t="shared" si="24"/>
        <v>-85598.18</v>
      </c>
      <c r="CC56" s="2"/>
      <c r="CD56" s="8">
        <f t="shared" si="34"/>
        <v>-144079</v>
      </c>
      <c r="CE56" s="2"/>
      <c r="CF56" s="8">
        <f>CF55</f>
        <v>0</v>
      </c>
      <c r="CG56" s="2"/>
      <c r="CH56" s="2"/>
      <c r="CI56" s="2"/>
      <c r="CJ56" s="8">
        <f t="shared" si="25"/>
        <v>-53549.25</v>
      </c>
      <c r="CK56" s="2"/>
      <c r="CL56" s="8">
        <f t="shared" si="32"/>
        <v>-118796</v>
      </c>
      <c r="CM56" s="2"/>
      <c r="CN56" s="8">
        <f>CN55</f>
        <v>0</v>
      </c>
      <c r="CO56" s="2"/>
      <c r="CP56" s="2"/>
      <c r="CQ56" s="2"/>
      <c r="CR56" s="8">
        <f>CR55</f>
        <v>-0.09</v>
      </c>
      <c r="CS56" s="2"/>
      <c r="CT56" s="2"/>
      <c r="CU56" s="2"/>
      <c r="CV56" s="8">
        <f>CV55</f>
        <v>0</v>
      </c>
      <c r="CW56" s="2"/>
      <c r="CX56" s="2"/>
      <c r="CY56" s="2"/>
      <c r="CZ56" s="8">
        <f t="shared" si="26"/>
        <v>-0.09</v>
      </c>
      <c r="DA56" s="2"/>
      <c r="DB56" s="2"/>
      <c r="DC56" s="2"/>
      <c r="DD56" s="8">
        <f>DD55</f>
        <v>0.01</v>
      </c>
      <c r="DE56" s="2"/>
      <c r="DF56" s="8">
        <f>DF55</f>
        <v>0</v>
      </c>
      <c r="DG56" s="2"/>
      <c r="DH56" s="8">
        <f t="shared" si="27"/>
        <v>56885.49</v>
      </c>
      <c r="DI56" s="2"/>
      <c r="DJ56" s="8">
        <f t="shared" si="28"/>
        <v>4637</v>
      </c>
    </row>
    <row r="57" spans="1:114" ht="15.75" thickTop="1" x14ac:dyDescent="0.25"/>
  </sheetData>
  <pageMargins left="0.2" right="0.2" top="0.75" bottom="0.5" header="0.1" footer="0.3"/>
  <pageSetup scale="85" orientation="portrait" r:id="rId1"/>
  <headerFooter>
    <oddHeader>&amp;L&amp;"Arial,Bold"&amp;8 4:43 PM
 12/31/19
 Accrual Basis&amp;C&amp;"Arial,Bold"&amp;12 League of Women Voters of California
&amp;14 Statement of Activities Budget vs. Actual
&amp;10 July through November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D90"/>
  <sheetViews>
    <sheetView workbookViewId="0">
      <pane xSplit="7" ySplit="1" topLeftCell="H68" activePane="bottomRight" state="frozenSplit"/>
      <selection pane="topRight" activeCell="H1" sqref="H1"/>
      <selection pane="bottomLeft" activeCell="A2" sqref="A2"/>
      <selection pane="bottomRight" activeCell="V53" sqref="V53"/>
    </sheetView>
  </sheetViews>
  <sheetFormatPr defaultRowHeight="15" x14ac:dyDescent="0.25"/>
  <cols>
    <col min="1" max="6" width="3" style="13" customWidth="1"/>
    <col min="7" max="7" width="34" style="13" customWidth="1"/>
    <col min="8" max="8" width="8.7109375" style="14" bestFit="1" customWidth="1"/>
    <col min="9" max="9" width="2.28515625" style="14" customWidth="1"/>
    <col min="10" max="10" width="8.7109375" style="14" bestFit="1" customWidth="1"/>
    <col min="11" max="11" width="2.28515625" style="14" customWidth="1"/>
    <col min="12" max="12" width="8.7109375" style="14" bestFit="1" customWidth="1"/>
    <col min="13" max="13" width="2.28515625" style="14" customWidth="1"/>
    <col min="14" max="14" width="8.85546875" style="14" bestFit="1" customWidth="1"/>
    <col min="15" max="15" width="2.28515625" style="14" customWidth="1"/>
    <col min="16" max="16" width="8.7109375" style="14" bestFit="1" customWidth="1"/>
    <col min="17" max="17" width="2.28515625" style="14" customWidth="1"/>
    <col min="18" max="18" width="8.7109375" style="14" bestFit="1" customWidth="1"/>
    <col min="19" max="19" width="2.28515625" style="14" customWidth="1"/>
    <col min="20" max="20" width="8.85546875" style="14" bestFit="1" customWidth="1"/>
    <col min="21" max="21" width="2.28515625" style="14" customWidth="1"/>
    <col min="22" max="22" width="8.7109375" style="14" bestFit="1" customWidth="1"/>
    <col min="23" max="23" width="2.28515625" style="14" customWidth="1"/>
    <col min="24" max="24" width="8.7109375" style="14" bestFit="1" customWidth="1"/>
    <col min="25" max="25" width="2.28515625" style="14" customWidth="1"/>
    <col min="26" max="26" width="8.7109375" style="14" bestFit="1" customWidth="1"/>
    <col min="27" max="27" width="2.28515625" style="14" customWidth="1"/>
    <col min="28" max="28" width="8.7109375" style="14" bestFit="1" customWidth="1"/>
    <col min="29" max="29" width="2.28515625" style="14" customWidth="1"/>
    <col min="30" max="30" width="8.7109375" style="14" bestFit="1" customWidth="1"/>
  </cols>
  <sheetData>
    <row r="1" spans="1:30" s="12" customFormat="1" ht="15.75" thickBot="1" x14ac:dyDescent="0.3">
      <c r="A1" s="10"/>
      <c r="B1" s="10"/>
      <c r="C1" s="10"/>
      <c r="D1" s="10"/>
      <c r="E1" s="10"/>
      <c r="F1" s="10"/>
      <c r="G1" s="10"/>
      <c r="H1" s="11" t="s">
        <v>74</v>
      </c>
      <c r="I1" s="15"/>
      <c r="J1" s="11" t="s">
        <v>75</v>
      </c>
      <c r="K1" s="15"/>
      <c r="L1" s="11" t="s">
        <v>76</v>
      </c>
      <c r="M1" s="15"/>
      <c r="N1" s="11" t="s">
        <v>77</v>
      </c>
      <c r="O1" s="15"/>
      <c r="P1" s="11" t="s">
        <v>78</v>
      </c>
      <c r="Q1" s="15"/>
      <c r="R1" s="11" t="s">
        <v>79</v>
      </c>
      <c r="S1" s="15"/>
      <c r="T1" s="11" t="s">
        <v>80</v>
      </c>
      <c r="U1" s="15"/>
      <c r="V1" s="11" t="s">
        <v>81</v>
      </c>
      <c r="W1" s="15"/>
      <c r="X1" s="11" t="s">
        <v>82</v>
      </c>
      <c r="Y1" s="15"/>
      <c r="Z1" s="11" t="s">
        <v>0</v>
      </c>
      <c r="AA1" s="15"/>
      <c r="AB1" s="11" t="s">
        <v>311</v>
      </c>
      <c r="AC1" s="15"/>
      <c r="AD1" s="11" t="s">
        <v>304</v>
      </c>
    </row>
    <row r="2" spans="1:30" ht="15.75" thickTop="1" x14ac:dyDescent="0.25">
      <c r="A2" s="2" t="s">
        <v>1</v>
      </c>
      <c r="B2" s="2"/>
      <c r="C2" s="2"/>
      <c r="D2" s="2"/>
      <c r="E2" s="2"/>
      <c r="F2" s="2"/>
      <c r="G2" s="2"/>
      <c r="H2" s="3"/>
      <c r="I2" s="16"/>
      <c r="J2" s="3"/>
      <c r="K2" s="16"/>
      <c r="L2" s="3"/>
      <c r="M2" s="16"/>
      <c r="N2" s="3"/>
      <c r="O2" s="16"/>
      <c r="P2" s="3"/>
      <c r="Q2" s="16"/>
      <c r="R2" s="3"/>
      <c r="S2" s="16"/>
      <c r="T2" s="3"/>
      <c r="U2" s="16"/>
      <c r="V2" s="3"/>
      <c r="W2" s="16"/>
      <c r="X2" s="3"/>
      <c r="Y2" s="16"/>
      <c r="Z2" s="3"/>
      <c r="AA2" s="16"/>
      <c r="AB2" s="3"/>
      <c r="AC2" s="16"/>
      <c r="AD2" s="3"/>
    </row>
    <row r="3" spans="1:30" x14ac:dyDescent="0.25">
      <c r="A3" s="2"/>
      <c r="B3" s="2" t="s">
        <v>2</v>
      </c>
      <c r="C3" s="2"/>
      <c r="D3" s="2"/>
      <c r="E3" s="2"/>
      <c r="F3" s="2"/>
      <c r="G3" s="2"/>
      <c r="H3" s="3"/>
      <c r="I3" s="16"/>
      <c r="J3" s="3"/>
      <c r="K3" s="16"/>
      <c r="L3" s="3"/>
      <c r="M3" s="16"/>
      <c r="N3" s="3"/>
      <c r="O3" s="16"/>
      <c r="P3" s="3"/>
      <c r="Q3" s="16"/>
      <c r="R3" s="3"/>
      <c r="S3" s="16"/>
      <c r="T3" s="3"/>
      <c r="U3" s="16"/>
      <c r="V3" s="3"/>
      <c r="W3" s="16"/>
      <c r="X3" s="3"/>
      <c r="Y3" s="16"/>
      <c r="Z3" s="3"/>
      <c r="AA3" s="16"/>
      <c r="AB3" s="3"/>
      <c r="AC3" s="16"/>
      <c r="AD3" s="3"/>
    </row>
    <row r="4" spans="1:30" x14ac:dyDescent="0.25">
      <c r="A4" s="2"/>
      <c r="B4" s="2"/>
      <c r="C4" s="2" t="s">
        <v>3</v>
      </c>
      <c r="D4" s="2"/>
      <c r="E4" s="2"/>
      <c r="F4" s="2"/>
      <c r="G4" s="2"/>
      <c r="H4" s="3"/>
      <c r="I4" s="16"/>
      <c r="J4" s="3"/>
      <c r="K4" s="16"/>
      <c r="L4" s="3"/>
      <c r="M4" s="16"/>
      <c r="N4" s="3"/>
      <c r="O4" s="16"/>
      <c r="P4" s="3"/>
      <c r="Q4" s="16"/>
      <c r="R4" s="3"/>
      <c r="S4" s="16"/>
      <c r="T4" s="3"/>
      <c r="U4" s="16"/>
      <c r="V4" s="3"/>
      <c r="W4" s="16"/>
      <c r="X4" s="3"/>
      <c r="Y4" s="16"/>
      <c r="Z4" s="3"/>
      <c r="AA4" s="16"/>
      <c r="AB4" s="3"/>
      <c r="AC4" s="16"/>
      <c r="AD4" s="3"/>
    </row>
    <row r="5" spans="1:30" x14ac:dyDescent="0.25">
      <c r="A5" s="2"/>
      <c r="B5" s="2"/>
      <c r="C5" s="2"/>
      <c r="D5" s="2" t="s">
        <v>4</v>
      </c>
      <c r="E5" s="2"/>
      <c r="F5" s="2"/>
      <c r="G5" s="2"/>
      <c r="H5" s="3"/>
      <c r="I5" s="16"/>
      <c r="J5" s="3"/>
      <c r="K5" s="16"/>
      <c r="L5" s="3"/>
      <c r="M5" s="16"/>
      <c r="N5" s="3"/>
      <c r="O5" s="16"/>
      <c r="P5" s="3"/>
      <c r="Q5" s="16"/>
      <c r="R5" s="3"/>
      <c r="S5" s="16"/>
      <c r="T5" s="3"/>
      <c r="U5" s="16"/>
      <c r="V5" s="3"/>
      <c r="W5" s="16"/>
      <c r="X5" s="3"/>
      <c r="Y5" s="16"/>
      <c r="Z5" s="3"/>
      <c r="AA5" s="16"/>
      <c r="AB5" s="3"/>
      <c r="AC5" s="16"/>
      <c r="AD5" s="3"/>
    </row>
    <row r="6" spans="1:30" x14ac:dyDescent="0.25">
      <c r="A6" s="2"/>
      <c r="B6" s="2"/>
      <c r="C6" s="2"/>
      <c r="D6" s="2"/>
      <c r="E6" s="2" t="s">
        <v>5</v>
      </c>
      <c r="F6" s="2"/>
      <c r="G6" s="2"/>
      <c r="H6" s="3">
        <v>106261.03</v>
      </c>
      <c r="I6" s="16"/>
      <c r="J6" s="3">
        <v>181677.74</v>
      </c>
      <c r="K6" s="16"/>
      <c r="L6" s="3">
        <v>211484.9</v>
      </c>
      <c r="M6" s="16"/>
      <c r="N6" s="3">
        <v>146907.85999999999</v>
      </c>
      <c r="O6" s="16"/>
      <c r="P6" s="3">
        <v>162561.23000000001</v>
      </c>
      <c r="Q6" s="16"/>
      <c r="R6" s="3">
        <v>136409.09</v>
      </c>
      <c r="S6" s="16"/>
      <c r="T6" s="3">
        <v>114770.85</v>
      </c>
      <c r="U6" s="16"/>
      <c r="V6" s="3">
        <v>74623.600000000006</v>
      </c>
      <c r="W6" s="16"/>
      <c r="X6" s="3">
        <v>145941.35</v>
      </c>
      <c r="Y6" s="16"/>
      <c r="Z6" s="3">
        <v>120545.82</v>
      </c>
      <c r="AA6" s="16"/>
      <c r="AB6" s="3">
        <v>93343.02</v>
      </c>
      <c r="AC6" s="16"/>
      <c r="AD6" s="3">
        <v>83221.17</v>
      </c>
    </row>
    <row r="7" spans="1:30" x14ac:dyDescent="0.25">
      <c r="A7" s="2"/>
      <c r="B7" s="2"/>
      <c r="C7" s="2"/>
      <c r="D7" s="2"/>
      <c r="E7" s="2" t="s">
        <v>6</v>
      </c>
      <c r="F7" s="2"/>
      <c r="G7" s="2"/>
      <c r="H7" s="3">
        <v>15999.25</v>
      </c>
      <c r="I7" s="16"/>
      <c r="J7" s="3">
        <v>16005.72</v>
      </c>
      <c r="K7" s="16"/>
      <c r="L7" s="3">
        <v>16009.01</v>
      </c>
      <c r="M7" s="16"/>
      <c r="N7" s="3">
        <v>16009.01</v>
      </c>
      <c r="O7" s="16"/>
      <c r="P7" s="3">
        <v>0.33</v>
      </c>
      <c r="Q7" s="16"/>
      <c r="R7" s="3">
        <v>0.33</v>
      </c>
      <c r="S7" s="16"/>
      <c r="T7" s="3">
        <v>0.33</v>
      </c>
      <c r="U7" s="16"/>
      <c r="V7" s="3">
        <v>0.33</v>
      </c>
      <c r="W7" s="16"/>
      <c r="X7" s="3">
        <v>0.33</v>
      </c>
      <c r="Y7" s="16"/>
      <c r="Z7" s="3">
        <v>0.33</v>
      </c>
      <c r="AA7" s="16"/>
      <c r="AB7" s="3">
        <v>0.33</v>
      </c>
      <c r="AC7" s="16"/>
      <c r="AD7" s="3">
        <v>0.33</v>
      </c>
    </row>
    <row r="8" spans="1:30" x14ac:dyDescent="0.25">
      <c r="A8" s="2"/>
      <c r="B8" s="2"/>
      <c r="C8" s="2"/>
      <c r="D8" s="2"/>
      <c r="E8" s="2" t="s">
        <v>7</v>
      </c>
      <c r="F8" s="2"/>
      <c r="G8" s="2"/>
      <c r="H8" s="3"/>
      <c r="I8" s="16"/>
      <c r="J8" s="3"/>
      <c r="K8" s="16"/>
      <c r="L8" s="3"/>
      <c r="M8" s="16"/>
      <c r="N8" s="3"/>
      <c r="O8" s="16"/>
      <c r="P8" s="3"/>
      <c r="Q8" s="16"/>
      <c r="R8" s="3"/>
      <c r="S8" s="16"/>
      <c r="T8" s="3"/>
      <c r="U8" s="16"/>
      <c r="V8" s="3"/>
      <c r="W8" s="16"/>
      <c r="X8" s="3"/>
      <c r="Y8" s="16"/>
      <c r="Z8" s="3"/>
      <c r="AA8" s="16"/>
      <c r="AB8" s="3"/>
      <c r="AC8" s="16"/>
      <c r="AD8" s="3"/>
    </row>
    <row r="9" spans="1:30" x14ac:dyDescent="0.25">
      <c r="A9" s="2"/>
      <c r="B9" s="2"/>
      <c r="C9" s="2"/>
      <c r="D9" s="2"/>
      <c r="E9" s="2"/>
      <c r="F9" s="2" t="s">
        <v>8</v>
      </c>
      <c r="G9" s="2"/>
      <c r="H9" s="3">
        <v>0</v>
      </c>
      <c r="I9" s="16"/>
      <c r="J9" s="3">
        <v>0</v>
      </c>
      <c r="K9" s="16"/>
      <c r="L9" s="3">
        <v>0</v>
      </c>
      <c r="M9" s="16"/>
      <c r="N9" s="3">
        <v>0</v>
      </c>
      <c r="O9" s="16"/>
      <c r="P9" s="3">
        <v>0</v>
      </c>
      <c r="Q9" s="16"/>
      <c r="R9" s="3">
        <v>16011.26</v>
      </c>
      <c r="S9" s="16"/>
      <c r="T9" s="3">
        <v>16041.26</v>
      </c>
      <c r="U9" s="16"/>
      <c r="V9" s="3">
        <v>16076.26</v>
      </c>
      <c r="W9" s="16"/>
      <c r="X9" s="3">
        <v>16115.18</v>
      </c>
      <c r="Y9" s="16"/>
      <c r="Z9" s="3">
        <v>16148.08</v>
      </c>
      <c r="AA9" s="16"/>
      <c r="AB9" s="3">
        <v>16184.46</v>
      </c>
      <c r="AC9" s="16"/>
      <c r="AD9" s="3">
        <v>16219.78</v>
      </c>
    </row>
    <row r="10" spans="1:30" x14ac:dyDescent="0.25">
      <c r="A10" s="2"/>
      <c r="B10" s="2"/>
      <c r="C10" s="2"/>
      <c r="D10" s="2"/>
      <c r="E10" s="2"/>
      <c r="F10" s="2" t="s">
        <v>9</v>
      </c>
      <c r="G10" s="2"/>
      <c r="H10" s="3">
        <v>0</v>
      </c>
      <c r="I10" s="16"/>
      <c r="J10" s="3">
        <v>0</v>
      </c>
      <c r="K10" s="16"/>
      <c r="L10" s="3">
        <v>0</v>
      </c>
      <c r="M10" s="16"/>
      <c r="N10" s="3">
        <v>0</v>
      </c>
      <c r="O10" s="16"/>
      <c r="P10" s="3">
        <v>0</v>
      </c>
      <c r="Q10" s="16"/>
      <c r="R10" s="3">
        <v>32315.62</v>
      </c>
      <c r="S10" s="16"/>
      <c r="T10" s="3">
        <v>32387.84</v>
      </c>
      <c r="U10" s="16"/>
      <c r="V10" s="3">
        <v>32435.09</v>
      </c>
      <c r="W10" s="16"/>
      <c r="X10" s="3">
        <v>32498.75</v>
      </c>
      <c r="Y10" s="16"/>
      <c r="Z10" s="3">
        <v>32553.72</v>
      </c>
      <c r="AA10" s="16"/>
      <c r="AB10" s="3">
        <v>32614.49</v>
      </c>
      <c r="AC10" s="16"/>
      <c r="AD10" s="3">
        <v>32673.47</v>
      </c>
    </row>
    <row r="11" spans="1:30" ht="15.75" thickBot="1" x14ac:dyDescent="0.3">
      <c r="A11" s="2"/>
      <c r="B11" s="2"/>
      <c r="C11" s="2"/>
      <c r="D11" s="2"/>
      <c r="E11" s="2"/>
      <c r="F11" s="2" t="s">
        <v>83</v>
      </c>
      <c r="G11" s="2"/>
      <c r="H11" s="4">
        <v>0</v>
      </c>
      <c r="I11" s="16"/>
      <c r="J11" s="4">
        <v>32050.97</v>
      </c>
      <c r="K11" s="16"/>
      <c r="L11" s="4">
        <v>32050.97</v>
      </c>
      <c r="M11" s="16"/>
      <c r="N11" s="4">
        <v>32185.16</v>
      </c>
      <c r="O11" s="16"/>
      <c r="P11" s="4">
        <v>32244.98</v>
      </c>
      <c r="Q11" s="16"/>
      <c r="R11" s="4">
        <v>0</v>
      </c>
      <c r="S11" s="16"/>
      <c r="T11" s="4">
        <v>0</v>
      </c>
      <c r="U11" s="16"/>
      <c r="V11" s="4">
        <v>0</v>
      </c>
      <c r="W11" s="16"/>
      <c r="X11" s="4">
        <v>0</v>
      </c>
      <c r="Y11" s="16"/>
      <c r="Z11" s="4">
        <v>0</v>
      </c>
      <c r="AA11" s="16"/>
      <c r="AB11" s="4">
        <v>0</v>
      </c>
      <c r="AC11" s="16"/>
      <c r="AD11" s="4">
        <v>0</v>
      </c>
    </row>
    <row r="12" spans="1:30" ht="15.75" thickBot="1" x14ac:dyDescent="0.3">
      <c r="A12" s="2"/>
      <c r="B12" s="2"/>
      <c r="C12" s="2"/>
      <c r="D12" s="2"/>
      <c r="E12" s="2" t="s">
        <v>10</v>
      </c>
      <c r="F12" s="2"/>
      <c r="G12" s="2"/>
      <c r="H12" s="5">
        <f>ROUND(SUM(H9:H11),5)</f>
        <v>0</v>
      </c>
      <c r="I12" s="16"/>
      <c r="J12" s="5">
        <f t="shared" ref="J12" si="0">ROUND(SUM(J9:J11),5)</f>
        <v>32050.97</v>
      </c>
      <c r="K12" s="16"/>
      <c r="L12" s="5">
        <f t="shared" ref="L12" si="1">ROUND(SUM(L9:L11),5)</f>
        <v>32050.97</v>
      </c>
      <c r="M12" s="16"/>
      <c r="N12" s="5">
        <f t="shared" ref="N12" si="2">ROUND(SUM(N9:N11),5)</f>
        <v>32185.16</v>
      </c>
      <c r="O12" s="16"/>
      <c r="P12" s="5">
        <f t="shared" ref="P12" si="3">ROUND(SUM(P9:P11),5)</f>
        <v>32244.98</v>
      </c>
      <c r="Q12" s="16"/>
      <c r="R12" s="5">
        <f t="shared" ref="R12" si="4">ROUND(SUM(R9:R11),5)</f>
        <v>48326.879999999997</v>
      </c>
      <c r="S12" s="16"/>
      <c r="T12" s="5">
        <f t="shared" ref="T12" si="5">ROUND(SUM(T9:T11),5)</f>
        <v>48429.1</v>
      </c>
      <c r="U12" s="16"/>
      <c r="V12" s="5">
        <f t="shared" ref="V12" si="6">ROUND(SUM(V9:V11),5)</f>
        <v>48511.35</v>
      </c>
      <c r="W12" s="16"/>
      <c r="X12" s="5">
        <f t="shared" ref="X12" si="7">ROUND(SUM(X9:X11),5)</f>
        <v>48613.93</v>
      </c>
      <c r="Y12" s="16"/>
      <c r="Z12" s="5">
        <f t="shared" ref="Z12" si="8">ROUND(SUM(Z9:Z11),5)</f>
        <v>48701.8</v>
      </c>
      <c r="AA12" s="16"/>
      <c r="AB12" s="5">
        <f t="shared" ref="AB12" si="9">ROUND(SUM(AB9:AB11),5)</f>
        <v>48798.95</v>
      </c>
      <c r="AC12" s="16"/>
      <c r="AD12" s="5">
        <f t="shared" ref="AD12" si="10">ROUND(SUM(AD9:AD11),5)</f>
        <v>48893.25</v>
      </c>
    </row>
    <row r="13" spans="1:30" ht="15.75" thickBot="1" x14ac:dyDescent="0.3">
      <c r="A13" s="2"/>
      <c r="B13" s="2"/>
      <c r="C13" s="2"/>
      <c r="D13" s="2" t="s">
        <v>11</v>
      </c>
      <c r="E13" s="2"/>
      <c r="F13" s="2"/>
      <c r="G13" s="2"/>
      <c r="H13" s="6">
        <f>ROUND(SUM(H5:H7)+H12,5)</f>
        <v>122260.28</v>
      </c>
      <c r="I13" s="16"/>
      <c r="J13" s="6">
        <f>ROUND(SUM(J5:J7)+J12,5)</f>
        <v>229734.43</v>
      </c>
      <c r="K13" s="16"/>
      <c r="L13" s="6">
        <f>ROUND(SUM(L5:L7)+L12,5)</f>
        <v>259544.88</v>
      </c>
      <c r="M13" s="16"/>
      <c r="N13" s="6">
        <f>ROUND(SUM(N5:N7)+N12,5)</f>
        <v>195102.03</v>
      </c>
      <c r="O13" s="16"/>
      <c r="P13" s="6">
        <f>ROUND(SUM(P5:P7)+P12,5)</f>
        <v>194806.54</v>
      </c>
      <c r="Q13" s="16"/>
      <c r="R13" s="6">
        <f>ROUND(SUM(R5:R7)+R12,5)</f>
        <v>184736.3</v>
      </c>
      <c r="S13" s="16"/>
      <c r="T13" s="6">
        <f>ROUND(SUM(T5:T7)+T12,5)</f>
        <v>163200.28</v>
      </c>
      <c r="U13" s="16"/>
      <c r="V13" s="6">
        <f>ROUND(SUM(V5:V7)+V12,5)</f>
        <v>123135.28</v>
      </c>
      <c r="W13" s="16"/>
      <c r="X13" s="6">
        <f>ROUND(SUM(X5:X7)+X12,5)</f>
        <v>194555.61</v>
      </c>
      <c r="Y13" s="16"/>
      <c r="Z13" s="6">
        <f>ROUND(SUM(Z5:Z7)+Z12,5)</f>
        <v>169247.95</v>
      </c>
      <c r="AA13" s="16"/>
      <c r="AB13" s="6">
        <f>ROUND(SUM(AB5:AB7)+AB12,5)</f>
        <v>142142.29999999999</v>
      </c>
      <c r="AC13" s="16"/>
      <c r="AD13" s="6">
        <f>ROUND(SUM(AD5:AD7)+AD12,5)</f>
        <v>132114.75</v>
      </c>
    </row>
    <row r="14" spans="1:30" x14ac:dyDescent="0.25">
      <c r="A14" s="2"/>
      <c r="B14" s="2"/>
      <c r="C14" s="2" t="s">
        <v>12</v>
      </c>
      <c r="D14" s="2"/>
      <c r="E14" s="2"/>
      <c r="F14" s="2"/>
      <c r="G14" s="2"/>
      <c r="H14" s="3">
        <f>ROUND(H4+H13,5)</f>
        <v>122260.28</v>
      </c>
      <c r="I14" s="16"/>
      <c r="J14" s="3">
        <f>ROUND(J4+J13,5)</f>
        <v>229734.43</v>
      </c>
      <c r="K14" s="16"/>
      <c r="L14" s="3">
        <f>ROUND(L4+L13,5)</f>
        <v>259544.88</v>
      </c>
      <c r="M14" s="16"/>
      <c r="N14" s="3">
        <f>ROUND(N4+N13,5)</f>
        <v>195102.03</v>
      </c>
      <c r="O14" s="16"/>
      <c r="P14" s="3">
        <f>ROUND(P4+P13,5)</f>
        <v>194806.54</v>
      </c>
      <c r="Q14" s="16"/>
      <c r="R14" s="3">
        <f>ROUND(R4+R13,5)</f>
        <v>184736.3</v>
      </c>
      <c r="S14" s="16"/>
      <c r="T14" s="3">
        <f>ROUND(T4+T13,5)</f>
        <v>163200.28</v>
      </c>
      <c r="U14" s="16"/>
      <c r="V14" s="3">
        <f>ROUND(V4+V13,5)</f>
        <v>123135.28</v>
      </c>
      <c r="W14" s="16"/>
      <c r="X14" s="3">
        <f>ROUND(X4+X13,5)</f>
        <v>194555.61</v>
      </c>
      <c r="Y14" s="16"/>
      <c r="Z14" s="3">
        <f>ROUND(Z4+Z13,5)</f>
        <v>169247.95</v>
      </c>
      <c r="AA14" s="16"/>
      <c r="AB14" s="3">
        <f>ROUND(AB4+AB13,5)</f>
        <v>142142.29999999999</v>
      </c>
      <c r="AC14" s="16"/>
      <c r="AD14" s="3">
        <f>ROUND(AD4+AD13,5)</f>
        <v>132114.75</v>
      </c>
    </row>
    <row r="15" spans="1:30" x14ac:dyDescent="0.25">
      <c r="A15" s="2"/>
      <c r="B15" s="2"/>
      <c r="C15" s="2" t="s">
        <v>13</v>
      </c>
      <c r="D15" s="2"/>
      <c r="E15" s="2"/>
      <c r="F15" s="2"/>
      <c r="G15" s="2"/>
      <c r="H15" s="3"/>
      <c r="I15" s="16"/>
      <c r="J15" s="3"/>
      <c r="K15" s="16"/>
      <c r="L15" s="3"/>
      <c r="M15" s="16"/>
      <c r="N15" s="3"/>
      <c r="O15" s="16"/>
      <c r="P15" s="3"/>
      <c r="Q15" s="16"/>
      <c r="R15" s="3"/>
      <c r="S15" s="16"/>
      <c r="T15" s="3"/>
      <c r="U15" s="16"/>
      <c r="V15" s="3"/>
      <c r="W15" s="16"/>
      <c r="X15" s="3"/>
      <c r="Y15" s="16"/>
      <c r="Z15" s="3"/>
      <c r="AA15" s="16"/>
      <c r="AB15" s="3"/>
      <c r="AC15" s="16"/>
      <c r="AD15" s="3"/>
    </row>
    <row r="16" spans="1:30" ht="15.75" thickBot="1" x14ac:dyDescent="0.3">
      <c r="A16" s="2"/>
      <c r="B16" s="2"/>
      <c r="C16" s="2"/>
      <c r="D16" s="2" t="s">
        <v>14</v>
      </c>
      <c r="E16" s="2"/>
      <c r="F16" s="2"/>
      <c r="G16" s="2"/>
      <c r="H16" s="7">
        <v>26037.439999999999</v>
      </c>
      <c r="I16" s="16"/>
      <c r="J16" s="7">
        <v>7590.22</v>
      </c>
      <c r="K16" s="16"/>
      <c r="L16" s="7">
        <v>28417.72</v>
      </c>
      <c r="M16" s="16"/>
      <c r="N16" s="7">
        <v>9290.2199999999993</v>
      </c>
      <c r="O16" s="16"/>
      <c r="P16" s="7">
        <v>10484.469999999999</v>
      </c>
      <c r="Q16" s="16"/>
      <c r="R16" s="7">
        <v>33781.300000000003</v>
      </c>
      <c r="S16" s="16"/>
      <c r="T16" s="7">
        <v>28641.05</v>
      </c>
      <c r="U16" s="16"/>
      <c r="V16" s="7">
        <v>28987.16</v>
      </c>
      <c r="W16" s="16"/>
      <c r="X16" s="7">
        <v>51353.279999999999</v>
      </c>
      <c r="Y16" s="16"/>
      <c r="Z16" s="7">
        <v>37304.65</v>
      </c>
      <c r="AA16" s="16"/>
      <c r="AB16" s="7">
        <v>30654.11</v>
      </c>
      <c r="AC16" s="16"/>
      <c r="AD16" s="7">
        <v>37703.31</v>
      </c>
    </row>
    <row r="17" spans="1:30" x14ac:dyDescent="0.25">
      <c r="A17" s="2"/>
      <c r="B17" s="2"/>
      <c r="C17" s="2" t="s">
        <v>15</v>
      </c>
      <c r="D17" s="2"/>
      <c r="E17" s="2"/>
      <c r="F17" s="2"/>
      <c r="G17" s="2"/>
      <c r="H17" s="3">
        <f>ROUND(SUM(H15:H16),5)</f>
        <v>26037.439999999999</v>
      </c>
      <c r="I17" s="16"/>
      <c r="J17" s="3">
        <f>ROUND(SUM(J15:J16),5)</f>
        <v>7590.22</v>
      </c>
      <c r="K17" s="16"/>
      <c r="L17" s="3">
        <f>ROUND(SUM(L15:L16),5)</f>
        <v>28417.72</v>
      </c>
      <c r="M17" s="16"/>
      <c r="N17" s="3">
        <f>ROUND(SUM(N15:N16),5)</f>
        <v>9290.2199999999993</v>
      </c>
      <c r="O17" s="16"/>
      <c r="P17" s="3">
        <f>ROUND(SUM(P15:P16),5)</f>
        <v>10484.469999999999</v>
      </c>
      <c r="Q17" s="16"/>
      <c r="R17" s="3">
        <f>ROUND(SUM(R15:R16),5)</f>
        <v>33781.300000000003</v>
      </c>
      <c r="S17" s="16"/>
      <c r="T17" s="3">
        <f>ROUND(SUM(T15:T16),5)</f>
        <v>28641.05</v>
      </c>
      <c r="U17" s="16"/>
      <c r="V17" s="3">
        <f>ROUND(SUM(V15:V16),5)</f>
        <v>28987.16</v>
      </c>
      <c r="W17" s="16"/>
      <c r="X17" s="3">
        <f>ROUND(SUM(X15:X16),5)</f>
        <v>51353.279999999999</v>
      </c>
      <c r="Y17" s="16"/>
      <c r="Z17" s="3">
        <f>ROUND(SUM(Z15:Z16),5)</f>
        <v>37304.65</v>
      </c>
      <c r="AA17" s="16"/>
      <c r="AB17" s="3">
        <f>ROUND(SUM(AB15:AB16),5)</f>
        <v>30654.11</v>
      </c>
      <c r="AC17" s="16"/>
      <c r="AD17" s="3">
        <f>ROUND(SUM(AD15:AD16),5)</f>
        <v>37703.31</v>
      </c>
    </row>
    <row r="18" spans="1:30" x14ac:dyDescent="0.25">
      <c r="A18" s="2"/>
      <c r="B18" s="2"/>
      <c r="C18" s="2" t="s">
        <v>16</v>
      </c>
      <c r="D18" s="2"/>
      <c r="E18" s="2"/>
      <c r="F18" s="2"/>
      <c r="G18" s="2"/>
      <c r="H18" s="3"/>
      <c r="I18" s="16"/>
      <c r="J18" s="3"/>
      <c r="K18" s="16"/>
      <c r="L18" s="3"/>
      <c r="M18" s="16"/>
      <c r="N18" s="3"/>
      <c r="O18" s="16"/>
      <c r="P18" s="3"/>
      <c r="Q18" s="16"/>
      <c r="R18" s="3"/>
      <c r="S18" s="16"/>
      <c r="T18" s="3"/>
      <c r="U18" s="16"/>
      <c r="V18" s="3"/>
      <c r="W18" s="16"/>
      <c r="X18" s="3"/>
      <c r="Y18" s="16"/>
      <c r="Z18" s="3"/>
      <c r="AA18" s="16"/>
      <c r="AB18" s="3"/>
      <c r="AC18" s="16"/>
      <c r="AD18" s="3"/>
    </row>
    <row r="19" spans="1:30" x14ac:dyDescent="0.25">
      <c r="A19" s="2"/>
      <c r="B19" s="2"/>
      <c r="C19" s="2"/>
      <c r="D19" s="2" t="s">
        <v>17</v>
      </c>
      <c r="E19" s="2"/>
      <c r="F19" s="2"/>
      <c r="G19" s="2"/>
      <c r="H19" s="3">
        <v>2348.2800000000002</v>
      </c>
      <c r="I19" s="16"/>
      <c r="J19" s="3">
        <v>2311.36</v>
      </c>
      <c r="K19" s="16"/>
      <c r="L19" s="3">
        <v>2266.36</v>
      </c>
      <c r="M19" s="16"/>
      <c r="N19" s="3">
        <v>3184.68</v>
      </c>
      <c r="O19" s="16"/>
      <c r="P19" s="3">
        <v>1598.77</v>
      </c>
      <c r="Q19" s="16"/>
      <c r="R19" s="3">
        <v>1818.13</v>
      </c>
      <c r="S19" s="16"/>
      <c r="T19" s="3">
        <v>1806.86</v>
      </c>
      <c r="U19" s="16"/>
      <c r="V19" s="3">
        <v>1788.86</v>
      </c>
      <c r="W19" s="16"/>
      <c r="X19" s="3">
        <v>3167.98</v>
      </c>
      <c r="Y19" s="16"/>
      <c r="Z19" s="3">
        <v>3000.56</v>
      </c>
      <c r="AA19" s="16"/>
      <c r="AB19" s="3">
        <v>2976.91</v>
      </c>
      <c r="AC19" s="16"/>
      <c r="AD19" s="3">
        <v>3446.91</v>
      </c>
    </row>
    <row r="20" spans="1:30" x14ac:dyDescent="0.25">
      <c r="A20" s="2"/>
      <c r="B20" s="2"/>
      <c r="C20" s="2"/>
      <c r="D20" s="2" t="s">
        <v>84</v>
      </c>
      <c r="E20" s="2"/>
      <c r="F20" s="2"/>
      <c r="G20" s="2"/>
      <c r="H20" s="3">
        <v>272.94</v>
      </c>
      <c r="I20" s="16"/>
      <c r="J20" s="3">
        <v>272.94</v>
      </c>
      <c r="K20" s="16"/>
      <c r="L20" s="3">
        <v>272.94</v>
      </c>
      <c r="M20" s="16"/>
      <c r="N20" s="3">
        <v>272.94</v>
      </c>
      <c r="O20" s="16"/>
      <c r="P20" s="3">
        <v>900</v>
      </c>
      <c r="Q20" s="16"/>
      <c r="R20" s="3">
        <v>900</v>
      </c>
      <c r="S20" s="16"/>
      <c r="T20" s="3">
        <v>0</v>
      </c>
      <c r="U20" s="16"/>
      <c r="V20" s="3">
        <v>0</v>
      </c>
      <c r="W20" s="16"/>
      <c r="X20" s="3">
        <v>0</v>
      </c>
      <c r="Y20" s="16"/>
      <c r="Z20" s="3">
        <v>0</v>
      </c>
      <c r="AA20" s="16"/>
      <c r="AB20" s="3">
        <v>0</v>
      </c>
      <c r="AC20" s="16"/>
      <c r="AD20" s="3">
        <v>0</v>
      </c>
    </row>
    <row r="21" spans="1:30" x14ac:dyDescent="0.25">
      <c r="A21" s="2"/>
      <c r="B21" s="2"/>
      <c r="C21" s="2"/>
      <c r="D21" s="2" t="s">
        <v>85</v>
      </c>
      <c r="E21" s="2"/>
      <c r="F21" s="2"/>
      <c r="G21" s="2"/>
      <c r="H21" s="3">
        <v>0</v>
      </c>
      <c r="I21" s="16"/>
      <c r="J21" s="3">
        <v>0</v>
      </c>
      <c r="K21" s="16"/>
      <c r="L21" s="3">
        <v>0</v>
      </c>
      <c r="M21" s="16"/>
      <c r="N21" s="3">
        <v>3744</v>
      </c>
      <c r="O21" s="16"/>
      <c r="P21" s="3">
        <v>0</v>
      </c>
      <c r="Q21" s="16"/>
      <c r="R21" s="3">
        <v>6477.75</v>
      </c>
      <c r="S21" s="16"/>
      <c r="T21" s="3">
        <v>2138.75</v>
      </c>
      <c r="U21" s="16"/>
      <c r="V21" s="3">
        <v>0</v>
      </c>
      <c r="W21" s="16"/>
      <c r="X21" s="3">
        <v>4904</v>
      </c>
      <c r="Y21" s="16"/>
      <c r="Z21" s="3">
        <v>0</v>
      </c>
      <c r="AA21" s="16"/>
      <c r="AB21" s="3">
        <v>1150</v>
      </c>
      <c r="AC21" s="16"/>
      <c r="AD21" s="3">
        <v>200</v>
      </c>
    </row>
    <row r="22" spans="1:30" x14ac:dyDescent="0.25">
      <c r="A22" s="2"/>
      <c r="B22" s="2"/>
      <c r="C22" s="2"/>
      <c r="D22" s="2" t="s">
        <v>18</v>
      </c>
      <c r="E22" s="2"/>
      <c r="F22" s="2"/>
      <c r="G22" s="2"/>
      <c r="H22" s="3"/>
      <c r="I22" s="16"/>
      <c r="J22" s="3"/>
      <c r="K22" s="16"/>
      <c r="L22" s="3"/>
      <c r="M22" s="16"/>
      <c r="N22" s="3"/>
      <c r="O22" s="16"/>
      <c r="P22" s="3"/>
      <c r="Q22" s="16"/>
      <c r="R22" s="3"/>
      <c r="S22" s="16"/>
      <c r="T22" s="3"/>
      <c r="U22" s="16"/>
      <c r="V22" s="3"/>
      <c r="W22" s="16"/>
      <c r="X22" s="3"/>
      <c r="Y22" s="16"/>
      <c r="Z22" s="3"/>
      <c r="AA22" s="16"/>
      <c r="AB22" s="3"/>
      <c r="AC22" s="16"/>
      <c r="AD22" s="3"/>
    </row>
    <row r="23" spans="1:30" x14ac:dyDescent="0.25">
      <c r="A23" s="2"/>
      <c r="B23" s="2"/>
      <c r="C23" s="2"/>
      <c r="D23" s="2"/>
      <c r="E23" s="2" t="s">
        <v>19</v>
      </c>
      <c r="F23" s="2"/>
      <c r="G23" s="2"/>
      <c r="H23" s="3">
        <v>86682.45</v>
      </c>
      <c r="I23" s="16"/>
      <c r="J23" s="3">
        <v>33204.15</v>
      </c>
      <c r="K23" s="16"/>
      <c r="L23" s="3">
        <v>55753.66</v>
      </c>
      <c r="M23" s="16"/>
      <c r="N23" s="3">
        <v>27839.23</v>
      </c>
      <c r="O23" s="16"/>
      <c r="P23" s="3">
        <v>14674.61</v>
      </c>
      <c r="Q23" s="16"/>
      <c r="R23" s="3">
        <v>33225.56</v>
      </c>
      <c r="S23" s="16"/>
      <c r="T23" s="3">
        <v>51029.66</v>
      </c>
      <c r="U23" s="16"/>
      <c r="V23" s="3">
        <v>69295.27</v>
      </c>
      <c r="W23" s="16"/>
      <c r="X23" s="3">
        <v>12450.05</v>
      </c>
      <c r="Y23" s="16"/>
      <c r="Z23" s="3">
        <v>33872.79</v>
      </c>
      <c r="AA23" s="16"/>
      <c r="AB23" s="3">
        <v>58432.51</v>
      </c>
      <c r="AC23" s="16"/>
      <c r="AD23" s="3">
        <v>83826.03</v>
      </c>
    </row>
    <row r="24" spans="1:30" ht="15.75" thickBot="1" x14ac:dyDescent="0.3">
      <c r="A24" s="2"/>
      <c r="B24" s="2"/>
      <c r="C24" s="2"/>
      <c r="D24" s="2"/>
      <c r="E24" s="2" t="s">
        <v>20</v>
      </c>
      <c r="F24" s="2"/>
      <c r="G24" s="2"/>
      <c r="H24" s="7">
        <v>24210.61</v>
      </c>
      <c r="I24" s="16"/>
      <c r="J24" s="7">
        <v>15444.18</v>
      </c>
      <c r="K24" s="16"/>
      <c r="L24" s="7">
        <v>18987.259999999998</v>
      </c>
      <c r="M24" s="16"/>
      <c r="N24" s="7">
        <v>21841.52</v>
      </c>
      <c r="O24" s="16"/>
      <c r="P24" s="7">
        <v>15561.66</v>
      </c>
      <c r="Q24" s="16"/>
      <c r="R24" s="7">
        <v>26623.439999999999</v>
      </c>
      <c r="S24" s="16"/>
      <c r="T24" s="7">
        <v>37563.910000000003</v>
      </c>
      <c r="U24" s="16"/>
      <c r="V24" s="7">
        <v>53971.29</v>
      </c>
      <c r="W24" s="16"/>
      <c r="X24" s="7">
        <v>41590.07</v>
      </c>
      <c r="Y24" s="16"/>
      <c r="Z24" s="7">
        <v>45792.79</v>
      </c>
      <c r="AA24" s="16"/>
      <c r="AB24" s="7">
        <v>39718.04</v>
      </c>
      <c r="AC24" s="16"/>
      <c r="AD24" s="7">
        <v>31801.22</v>
      </c>
    </row>
    <row r="25" spans="1:30" x14ac:dyDescent="0.25">
      <c r="A25" s="2"/>
      <c r="B25" s="2"/>
      <c r="C25" s="2"/>
      <c r="D25" s="2" t="s">
        <v>21</v>
      </c>
      <c r="E25" s="2"/>
      <c r="F25" s="2"/>
      <c r="G25" s="2"/>
      <c r="H25" s="3">
        <f>ROUND(SUM(H23:H24),5)</f>
        <v>110893.06</v>
      </c>
      <c r="I25" s="16"/>
      <c r="J25" s="3">
        <f t="shared" ref="J25" si="11">ROUND(SUM(J23:J24),5)</f>
        <v>48648.33</v>
      </c>
      <c r="K25" s="16"/>
      <c r="L25" s="3">
        <f t="shared" ref="L25" si="12">ROUND(SUM(L23:L24),5)</f>
        <v>74740.92</v>
      </c>
      <c r="M25" s="16"/>
      <c r="N25" s="3">
        <f t="shared" ref="N25" si="13">ROUND(SUM(N23:N24),5)</f>
        <v>49680.75</v>
      </c>
      <c r="O25" s="16"/>
      <c r="P25" s="3">
        <f t="shared" ref="P25" si="14">ROUND(SUM(P23:P24),5)</f>
        <v>30236.27</v>
      </c>
      <c r="Q25" s="16"/>
      <c r="R25" s="3">
        <f t="shared" ref="R25" si="15">ROUND(SUM(R23:R24),5)</f>
        <v>59849</v>
      </c>
      <c r="S25" s="16"/>
      <c r="T25" s="3">
        <f t="shared" ref="T25" si="16">ROUND(SUM(T23:T24),5)</f>
        <v>88593.57</v>
      </c>
      <c r="U25" s="16"/>
      <c r="V25" s="3">
        <f t="shared" ref="V25" si="17">ROUND(SUM(V23:V24),5)</f>
        <v>123266.56</v>
      </c>
      <c r="W25" s="16"/>
      <c r="X25" s="3">
        <f t="shared" ref="X25" si="18">ROUND(SUM(X23:X24),5)</f>
        <v>54040.12</v>
      </c>
      <c r="Y25" s="16"/>
      <c r="Z25" s="3">
        <f t="shared" ref="Z25" si="19">ROUND(SUM(Z23:Z24),5)</f>
        <v>79665.58</v>
      </c>
      <c r="AA25" s="16"/>
      <c r="AB25" s="3">
        <f t="shared" ref="AB25" si="20">ROUND(SUM(AB23:AB24),5)</f>
        <v>98150.55</v>
      </c>
      <c r="AC25" s="16"/>
      <c r="AD25" s="3">
        <f t="shared" ref="AD25" si="21">ROUND(SUM(AD23:AD24),5)</f>
        <v>115627.25</v>
      </c>
    </row>
    <row r="26" spans="1:30" x14ac:dyDescent="0.25">
      <c r="A26" s="2"/>
      <c r="B26" s="2"/>
      <c r="C26" s="2"/>
      <c r="D26" s="2" t="s">
        <v>22</v>
      </c>
      <c r="E26" s="2"/>
      <c r="F26" s="2"/>
      <c r="G26" s="2"/>
      <c r="H26" s="3">
        <v>5304.28</v>
      </c>
      <c r="I26" s="16"/>
      <c r="J26" s="3">
        <v>4850.46</v>
      </c>
      <c r="K26" s="16"/>
      <c r="L26" s="3">
        <v>4468.18</v>
      </c>
      <c r="M26" s="16"/>
      <c r="N26" s="3">
        <v>4082.75</v>
      </c>
      <c r="O26" s="16"/>
      <c r="P26" s="3">
        <v>2863.4</v>
      </c>
      <c r="Q26" s="16"/>
      <c r="R26" s="3">
        <v>2311.4299999999998</v>
      </c>
      <c r="S26" s="16"/>
      <c r="T26" s="3">
        <v>4792.93</v>
      </c>
      <c r="U26" s="16"/>
      <c r="V26" s="3">
        <v>11986.45</v>
      </c>
      <c r="W26" s="16"/>
      <c r="X26" s="3">
        <v>11974.34</v>
      </c>
      <c r="Y26" s="16"/>
      <c r="Z26" s="3">
        <v>11481.01</v>
      </c>
      <c r="AA26" s="16"/>
      <c r="AB26" s="3">
        <v>12661.77</v>
      </c>
      <c r="AC26" s="16"/>
      <c r="AD26" s="3">
        <v>13798.43</v>
      </c>
    </row>
    <row r="27" spans="1:30" ht="15.75" thickBot="1" x14ac:dyDescent="0.3">
      <c r="A27" s="2"/>
      <c r="B27" s="2"/>
      <c r="C27" s="2"/>
      <c r="D27" s="2" t="s">
        <v>23</v>
      </c>
      <c r="E27" s="2"/>
      <c r="F27" s="2"/>
      <c r="G27" s="2"/>
      <c r="H27" s="4">
        <v>23657.86</v>
      </c>
      <c r="I27" s="16"/>
      <c r="J27" s="4">
        <v>23092.83</v>
      </c>
      <c r="K27" s="16"/>
      <c r="L27" s="4">
        <v>22712.77</v>
      </c>
      <c r="M27" s="16"/>
      <c r="N27" s="4">
        <v>125848</v>
      </c>
      <c r="O27" s="16"/>
      <c r="P27" s="4">
        <v>19713.990000000002</v>
      </c>
      <c r="Q27" s="16"/>
      <c r="R27" s="4">
        <v>19137.41</v>
      </c>
      <c r="S27" s="16"/>
      <c r="T27" s="4">
        <v>19419.29</v>
      </c>
      <c r="U27" s="16"/>
      <c r="V27" s="4">
        <v>24127.21</v>
      </c>
      <c r="W27" s="16"/>
      <c r="X27" s="4">
        <v>19463.560000000001</v>
      </c>
      <c r="Y27" s="16"/>
      <c r="Z27" s="4">
        <v>18591.47</v>
      </c>
      <c r="AA27" s="16"/>
      <c r="AB27" s="4">
        <v>20550.88</v>
      </c>
      <c r="AC27" s="16"/>
      <c r="AD27" s="4">
        <v>20195.7</v>
      </c>
    </row>
    <row r="28" spans="1:30" ht="15.75" thickBot="1" x14ac:dyDescent="0.3">
      <c r="A28" s="2"/>
      <c r="B28" s="2"/>
      <c r="C28" s="2" t="s">
        <v>24</v>
      </c>
      <c r="D28" s="2"/>
      <c r="E28" s="2"/>
      <c r="F28" s="2"/>
      <c r="G28" s="2"/>
      <c r="H28" s="6">
        <f>ROUND(SUM(H18:H21)+SUM(H25:H27),5)</f>
        <v>142476.42000000001</v>
      </c>
      <c r="I28" s="16"/>
      <c r="J28" s="6">
        <f>ROUND(SUM(J18:J21)+SUM(J25:J27),5)</f>
        <v>79175.92</v>
      </c>
      <c r="K28" s="16"/>
      <c r="L28" s="6">
        <f>ROUND(SUM(L18:L21)+SUM(L25:L27),5)</f>
        <v>104461.17</v>
      </c>
      <c r="M28" s="16"/>
      <c r="N28" s="6">
        <f>ROUND(SUM(N18:N21)+SUM(N25:N27),5)</f>
        <v>186813.12</v>
      </c>
      <c r="O28" s="16"/>
      <c r="P28" s="6">
        <f>ROUND(SUM(P18:P21)+SUM(P25:P27),5)</f>
        <v>55312.43</v>
      </c>
      <c r="Q28" s="16"/>
      <c r="R28" s="6">
        <f>ROUND(SUM(R18:R21)+SUM(R25:R27),5)</f>
        <v>90493.72</v>
      </c>
      <c r="S28" s="16"/>
      <c r="T28" s="6">
        <f>ROUND(SUM(T18:T21)+SUM(T25:T27),5)</f>
        <v>116751.4</v>
      </c>
      <c r="U28" s="16"/>
      <c r="V28" s="6">
        <f>ROUND(SUM(V18:V21)+SUM(V25:V27),5)</f>
        <v>161169.07999999999</v>
      </c>
      <c r="W28" s="16"/>
      <c r="X28" s="6">
        <f>ROUND(SUM(X18:X21)+SUM(X25:X27),5)</f>
        <v>93550</v>
      </c>
      <c r="Y28" s="16"/>
      <c r="Z28" s="6">
        <f>ROUND(SUM(Z18:Z21)+SUM(Z25:Z27),5)</f>
        <v>112738.62</v>
      </c>
      <c r="AA28" s="16"/>
      <c r="AB28" s="6">
        <f>ROUND(SUM(AB18:AB21)+SUM(AB25:AB27),5)</f>
        <v>135490.10999999999</v>
      </c>
      <c r="AC28" s="16"/>
      <c r="AD28" s="6">
        <f>ROUND(SUM(AD18:AD21)+SUM(AD25:AD27),5)</f>
        <v>153268.29</v>
      </c>
    </row>
    <row r="29" spans="1:30" x14ac:dyDescent="0.25">
      <c r="A29" s="2"/>
      <c r="B29" s="2" t="s">
        <v>25</v>
      </c>
      <c r="C29" s="2"/>
      <c r="D29" s="2"/>
      <c r="E29" s="2"/>
      <c r="F29" s="2"/>
      <c r="G29" s="2"/>
      <c r="H29" s="3">
        <f>ROUND(H3+H14+H17+H28,5)</f>
        <v>290774.14</v>
      </c>
      <c r="I29" s="16"/>
      <c r="J29" s="3">
        <f>ROUND(J3+J14+J17+J28,5)</f>
        <v>316500.57</v>
      </c>
      <c r="K29" s="16"/>
      <c r="L29" s="3">
        <f>ROUND(L3+L14+L17+L28,5)</f>
        <v>392423.77</v>
      </c>
      <c r="M29" s="16"/>
      <c r="N29" s="3">
        <f>ROUND(N3+N14+N17+N28,5)</f>
        <v>391205.37</v>
      </c>
      <c r="O29" s="16"/>
      <c r="P29" s="3">
        <f>ROUND(P3+P14+P17+P28,5)</f>
        <v>260603.44</v>
      </c>
      <c r="Q29" s="16"/>
      <c r="R29" s="3">
        <f>ROUND(R3+R14+R17+R28,5)</f>
        <v>309011.32</v>
      </c>
      <c r="S29" s="16"/>
      <c r="T29" s="3">
        <f>ROUND(T3+T14+T17+T28,5)</f>
        <v>308592.73</v>
      </c>
      <c r="U29" s="16"/>
      <c r="V29" s="3">
        <f>ROUND(V3+V14+V17+V28,5)</f>
        <v>313291.52000000002</v>
      </c>
      <c r="W29" s="16"/>
      <c r="X29" s="3">
        <f>ROUND(X3+X14+X17+X28,5)</f>
        <v>339458.89</v>
      </c>
      <c r="Y29" s="16"/>
      <c r="Z29" s="3">
        <f>ROUND(Z3+Z14+Z17+Z28,5)</f>
        <v>319291.21999999997</v>
      </c>
      <c r="AA29" s="16"/>
      <c r="AB29" s="3">
        <f>ROUND(AB3+AB14+AB17+AB28,5)</f>
        <v>308286.52</v>
      </c>
      <c r="AC29" s="16"/>
      <c r="AD29" s="3">
        <f>ROUND(AD3+AD14+AD17+AD28,5)</f>
        <v>323086.34999999998</v>
      </c>
    </row>
    <row r="30" spans="1:30" x14ac:dyDescent="0.25">
      <c r="A30" s="2"/>
      <c r="B30" s="2" t="s">
        <v>26</v>
      </c>
      <c r="C30" s="2"/>
      <c r="D30" s="2"/>
      <c r="E30" s="2"/>
      <c r="F30" s="2"/>
      <c r="G30" s="2"/>
      <c r="H30" s="3"/>
      <c r="I30" s="16"/>
      <c r="J30" s="3"/>
      <c r="K30" s="16"/>
      <c r="L30" s="3"/>
      <c r="M30" s="16"/>
      <c r="N30" s="3"/>
      <c r="O30" s="16"/>
      <c r="P30" s="3"/>
      <c r="Q30" s="16"/>
      <c r="R30" s="3"/>
      <c r="S30" s="16"/>
      <c r="T30" s="3"/>
      <c r="U30" s="16"/>
      <c r="V30" s="3"/>
      <c r="W30" s="16"/>
      <c r="X30" s="3"/>
      <c r="Y30" s="16"/>
      <c r="Z30" s="3"/>
      <c r="AA30" s="16"/>
      <c r="AB30" s="3"/>
      <c r="AC30" s="16"/>
      <c r="AD30" s="3"/>
    </row>
    <row r="31" spans="1:30" x14ac:dyDescent="0.25">
      <c r="A31" s="2"/>
      <c r="B31" s="2"/>
      <c r="C31" s="2" t="s">
        <v>27</v>
      </c>
      <c r="D31" s="2"/>
      <c r="E31" s="2"/>
      <c r="F31" s="2"/>
      <c r="G31" s="2"/>
      <c r="H31" s="3">
        <v>6717</v>
      </c>
      <c r="I31" s="16"/>
      <c r="J31" s="3">
        <v>6717</v>
      </c>
      <c r="K31" s="16"/>
      <c r="L31" s="3">
        <v>6717</v>
      </c>
      <c r="M31" s="16"/>
      <c r="N31" s="3">
        <v>6717</v>
      </c>
      <c r="O31" s="16"/>
      <c r="P31" s="3">
        <v>3807</v>
      </c>
      <c r="Q31" s="16"/>
      <c r="R31" s="3">
        <v>3807</v>
      </c>
      <c r="S31" s="16"/>
      <c r="T31" s="3">
        <v>3807</v>
      </c>
      <c r="U31" s="16"/>
      <c r="V31" s="3">
        <v>3807</v>
      </c>
      <c r="W31" s="16"/>
      <c r="X31" s="3">
        <v>3807</v>
      </c>
      <c r="Y31" s="16"/>
      <c r="Z31" s="3">
        <v>3807</v>
      </c>
      <c r="AA31" s="16"/>
      <c r="AB31" s="3">
        <v>3807</v>
      </c>
      <c r="AC31" s="16"/>
      <c r="AD31" s="3">
        <v>3807</v>
      </c>
    </row>
    <row r="32" spans="1:30" x14ac:dyDescent="0.25">
      <c r="A32" s="2"/>
      <c r="B32" s="2"/>
      <c r="C32" s="2" t="s">
        <v>86</v>
      </c>
      <c r="D32" s="2"/>
      <c r="E32" s="2"/>
      <c r="F32" s="2"/>
      <c r="G32" s="2"/>
      <c r="H32" s="3">
        <v>29037.599999999999</v>
      </c>
      <c r="I32" s="16"/>
      <c r="J32" s="3">
        <v>29037.599999999999</v>
      </c>
      <c r="K32" s="16"/>
      <c r="L32" s="3">
        <v>29037.599999999999</v>
      </c>
      <c r="M32" s="16"/>
      <c r="N32" s="3">
        <v>29037.599999999999</v>
      </c>
      <c r="O32" s="16"/>
      <c r="P32" s="3">
        <v>0</v>
      </c>
      <c r="Q32" s="16"/>
      <c r="R32" s="3">
        <v>0</v>
      </c>
      <c r="S32" s="16"/>
      <c r="T32" s="3">
        <v>0</v>
      </c>
      <c r="U32" s="16"/>
      <c r="V32" s="3">
        <v>0</v>
      </c>
      <c r="W32" s="16"/>
      <c r="X32" s="3">
        <v>0</v>
      </c>
      <c r="Y32" s="16"/>
      <c r="Z32" s="3">
        <v>0</v>
      </c>
      <c r="AA32" s="16"/>
      <c r="AB32" s="3">
        <v>0</v>
      </c>
      <c r="AC32" s="16"/>
      <c r="AD32" s="3">
        <v>0</v>
      </c>
    </row>
    <row r="33" spans="1:30" ht="15.75" thickBot="1" x14ac:dyDescent="0.3">
      <c r="A33" s="2"/>
      <c r="B33" s="2"/>
      <c r="C33" s="2" t="s">
        <v>28</v>
      </c>
      <c r="D33" s="2"/>
      <c r="E33" s="2"/>
      <c r="F33" s="2"/>
      <c r="G33" s="2"/>
      <c r="H33" s="7">
        <v>-35754.6</v>
      </c>
      <c r="I33" s="16"/>
      <c r="J33" s="7">
        <v>-35754.6</v>
      </c>
      <c r="K33" s="16"/>
      <c r="L33" s="7">
        <v>-35754.6</v>
      </c>
      <c r="M33" s="16"/>
      <c r="N33" s="7">
        <v>-35754.6</v>
      </c>
      <c r="O33" s="16"/>
      <c r="P33" s="7">
        <v>-3807</v>
      </c>
      <c r="Q33" s="16"/>
      <c r="R33" s="7">
        <v>-3807</v>
      </c>
      <c r="S33" s="16"/>
      <c r="T33" s="7">
        <v>-3807</v>
      </c>
      <c r="U33" s="16"/>
      <c r="V33" s="7">
        <v>-3807</v>
      </c>
      <c r="W33" s="16"/>
      <c r="X33" s="7">
        <v>-3807</v>
      </c>
      <c r="Y33" s="16"/>
      <c r="Z33" s="7">
        <v>-3807</v>
      </c>
      <c r="AA33" s="16"/>
      <c r="AB33" s="7">
        <v>-3807</v>
      </c>
      <c r="AC33" s="16"/>
      <c r="AD33" s="7">
        <v>-3807</v>
      </c>
    </row>
    <row r="34" spans="1:30" x14ac:dyDescent="0.25">
      <c r="A34" s="2"/>
      <c r="B34" s="2" t="s">
        <v>29</v>
      </c>
      <c r="C34" s="2"/>
      <c r="D34" s="2"/>
      <c r="E34" s="2"/>
      <c r="F34" s="2"/>
      <c r="G34" s="2"/>
      <c r="H34" s="3">
        <f>ROUND(SUM(H30:H33),5)</f>
        <v>0</v>
      </c>
      <c r="I34" s="16"/>
      <c r="J34" s="3">
        <f>ROUND(SUM(J30:J33),5)</f>
        <v>0</v>
      </c>
      <c r="K34" s="16"/>
      <c r="L34" s="3">
        <f>ROUND(SUM(L30:L33),5)</f>
        <v>0</v>
      </c>
      <c r="M34" s="16"/>
      <c r="N34" s="3">
        <f>ROUND(SUM(N30:N33),5)</f>
        <v>0</v>
      </c>
      <c r="O34" s="16"/>
      <c r="P34" s="3">
        <f>ROUND(SUM(P30:P33),5)</f>
        <v>0</v>
      </c>
      <c r="Q34" s="16"/>
      <c r="R34" s="3">
        <f>ROUND(SUM(R30:R33),5)</f>
        <v>0</v>
      </c>
      <c r="S34" s="16"/>
      <c r="T34" s="3">
        <f>ROUND(SUM(T30:T33),5)</f>
        <v>0</v>
      </c>
      <c r="U34" s="16"/>
      <c r="V34" s="3">
        <f>ROUND(SUM(V30:V33),5)</f>
        <v>0</v>
      </c>
      <c r="W34" s="16"/>
      <c r="X34" s="3">
        <f>ROUND(SUM(X30:X33),5)</f>
        <v>0</v>
      </c>
      <c r="Y34" s="16"/>
      <c r="Z34" s="3">
        <f>ROUND(SUM(Z30:Z33),5)</f>
        <v>0</v>
      </c>
      <c r="AA34" s="16"/>
      <c r="AB34" s="3">
        <f>ROUND(SUM(AB30:AB33),5)</f>
        <v>0</v>
      </c>
      <c r="AC34" s="16"/>
      <c r="AD34" s="3">
        <f>ROUND(SUM(AD30:AD33),5)</f>
        <v>0</v>
      </c>
    </row>
    <row r="35" spans="1:30" x14ac:dyDescent="0.25">
      <c r="A35" s="2"/>
      <c r="B35" s="2" t="s">
        <v>30</v>
      </c>
      <c r="C35" s="2"/>
      <c r="D35" s="2"/>
      <c r="E35" s="2"/>
      <c r="F35" s="2"/>
      <c r="G35" s="2"/>
      <c r="H35" s="3"/>
      <c r="I35" s="16"/>
      <c r="J35" s="3"/>
      <c r="K35" s="16"/>
      <c r="L35" s="3"/>
      <c r="M35" s="16"/>
      <c r="N35" s="3"/>
      <c r="O35" s="16"/>
      <c r="P35" s="3"/>
      <c r="Q35" s="16"/>
      <c r="R35" s="3"/>
      <c r="S35" s="16"/>
      <c r="T35" s="3"/>
      <c r="U35" s="16"/>
      <c r="V35" s="3"/>
      <c r="W35" s="16"/>
      <c r="X35" s="3"/>
      <c r="Y35" s="16"/>
      <c r="Z35" s="3"/>
      <c r="AA35" s="16"/>
      <c r="AB35" s="3"/>
      <c r="AC35" s="16"/>
      <c r="AD35" s="3"/>
    </row>
    <row r="36" spans="1:30" ht="15.75" thickBot="1" x14ac:dyDescent="0.3">
      <c r="A36" s="2"/>
      <c r="B36" s="2"/>
      <c r="C36" s="2" t="s">
        <v>31</v>
      </c>
      <c r="D36" s="2"/>
      <c r="E36" s="2"/>
      <c r="F36" s="2"/>
      <c r="G36" s="2"/>
      <c r="H36" s="4">
        <v>2698.25</v>
      </c>
      <c r="I36" s="16"/>
      <c r="J36" s="4">
        <v>2698.25</v>
      </c>
      <c r="K36" s="16"/>
      <c r="L36" s="4">
        <v>2698.25</v>
      </c>
      <c r="M36" s="16"/>
      <c r="N36" s="4">
        <v>2698.25</v>
      </c>
      <c r="O36" s="16"/>
      <c r="P36" s="4">
        <v>2698.25</v>
      </c>
      <c r="Q36" s="16"/>
      <c r="R36" s="4">
        <v>2698.25</v>
      </c>
      <c r="S36" s="16"/>
      <c r="T36" s="4">
        <v>2698.25</v>
      </c>
      <c r="U36" s="16"/>
      <c r="V36" s="4">
        <v>2698.25</v>
      </c>
      <c r="W36" s="16"/>
      <c r="X36" s="4">
        <v>2698.25</v>
      </c>
      <c r="Y36" s="16"/>
      <c r="Z36" s="4">
        <v>2698.25</v>
      </c>
      <c r="AA36" s="16"/>
      <c r="AB36" s="4">
        <v>2698.25</v>
      </c>
      <c r="AC36" s="16"/>
      <c r="AD36" s="4">
        <v>2698.25</v>
      </c>
    </row>
    <row r="37" spans="1:30" ht="15.75" thickBot="1" x14ac:dyDescent="0.3">
      <c r="A37" s="2"/>
      <c r="B37" s="2" t="s">
        <v>32</v>
      </c>
      <c r="C37" s="2"/>
      <c r="D37" s="2"/>
      <c r="E37" s="2"/>
      <c r="F37" s="2"/>
      <c r="G37" s="2"/>
      <c r="H37" s="5">
        <f>ROUND(SUM(H35:H36),5)</f>
        <v>2698.25</v>
      </c>
      <c r="I37" s="16"/>
      <c r="J37" s="5">
        <f>ROUND(SUM(J35:J36),5)</f>
        <v>2698.25</v>
      </c>
      <c r="K37" s="16"/>
      <c r="L37" s="5">
        <f>ROUND(SUM(L35:L36),5)</f>
        <v>2698.25</v>
      </c>
      <c r="M37" s="16"/>
      <c r="N37" s="5">
        <f>ROUND(SUM(N35:N36),5)</f>
        <v>2698.25</v>
      </c>
      <c r="O37" s="16"/>
      <c r="P37" s="5">
        <f>ROUND(SUM(P35:P36),5)</f>
        <v>2698.25</v>
      </c>
      <c r="Q37" s="16"/>
      <c r="R37" s="5">
        <f>ROUND(SUM(R35:R36),5)</f>
        <v>2698.25</v>
      </c>
      <c r="S37" s="16"/>
      <c r="T37" s="5">
        <f>ROUND(SUM(T35:T36),5)</f>
        <v>2698.25</v>
      </c>
      <c r="U37" s="16"/>
      <c r="V37" s="5">
        <f>ROUND(SUM(V35:V36),5)</f>
        <v>2698.25</v>
      </c>
      <c r="W37" s="16"/>
      <c r="X37" s="5">
        <f>ROUND(SUM(X35:X36),5)</f>
        <v>2698.25</v>
      </c>
      <c r="Y37" s="16"/>
      <c r="Z37" s="5">
        <f>ROUND(SUM(Z35:Z36),5)</f>
        <v>2698.25</v>
      </c>
      <c r="AA37" s="16"/>
      <c r="AB37" s="5">
        <f>ROUND(SUM(AB35:AB36),5)</f>
        <v>2698.25</v>
      </c>
      <c r="AC37" s="16"/>
      <c r="AD37" s="5">
        <f>ROUND(SUM(AD35:AD36),5)</f>
        <v>2698.25</v>
      </c>
    </row>
    <row r="38" spans="1:30" s="9" customFormat="1" ht="12" thickBot="1" x14ac:dyDescent="0.25">
      <c r="A38" s="2" t="s">
        <v>33</v>
      </c>
      <c r="B38" s="2"/>
      <c r="C38" s="2"/>
      <c r="D38" s="2"/>
      <c r="E38" s="2"/>
      <c r="F38" s="2"/>
      <c r="G38" s="2"/>
      <c r="H38" s="8">
        <f>ROUND(H2+H29+H34+H37,5)</f>
        <v>293472.39</v>
      </c>
      <c r="I38" s="2"/>
      <c r="J38" s="8">
        <f>ROUND(J2+J29+J34+J37,5)</f>
        <v>319198.82</v>
      </c>
      <c r="K38" s="2"/>
      <c r="L38" s="8">
        <f>ROUND(L2+L29+L34+L37,5)</f>
        <v>395122.02</v>
      </c>
      <c r="M38" s="2"/>
      <c r="N38" s="8">
        <f>ROUND(N2+N29+N34+N37,5)</f>
        <v>393903.62</v>
      </c>
      <c r="O38" s="2"/>
      <c r="P38" s="8">
        <f>ROUND(P2+P29+P34+P37,5)</f>
        <v>263301.69</v>
      </c>
      <c r="Q38" s="2"/>
      <c r="R38" s="8">
        <f>ROUND(R2+R29+R34+R37,5)</f>
        <v>311709.57</v>
      </c>
      <c r="S38" s="2"/>
      <c r="T38" s="8">
        <f>ROUND(T2+T29+T34+T37,5)</f>
        <v>311290.98</v>
      </c>
      <c r="U38" s="2"/>
      <c r="V38" s="8">
        <f>ROUND(V2+V29+V34+V37,5)</f>
        <v>315989.77</v>
      </c>
      <c r="W38" s="2"/>
      <c r="X38" s="8">
        <f>ROUND(X2+X29+X34+X37,5)</f>
        <v>342157.14</v>
      </c>
      <c r="Y38" s="2"/>
      <c r="Z38" s="8">
        <f>ROUND(Z2+Z29+Z34+Z37,5)</f>
        <v>321989.46999999997</v>
      </c>
      <c r="AA38" s="2"/>
      <c r="AB38" s="8">
        <f>ROUND(AB2+AB29+AB34+AB37,5)</f>
        <v>310984.77</v>
      </c>
      <c r="AC38" s="2"/>
      <c r="AD38" s="8">
        <f>ROUND(AD2+AD29+AD34+AD37,5)</f>
        <v>325784.59999999998</v>
      </c>
    </row>
    <row r="39" spans="1:30" ht="15.75" thickTop="1" x14ac:dyDescent="0.25">
      <c r="A39" s="2" t="s">
        <v>34</v>
      </c>
      <c r="B39" s="2"/>
      <c r="C39" s="2"/>
      <c r="D39" s="2"/>
      <c r="E39" s="2"/>
      <c r="F39" s="2"/>
      <c r="G39" s="2"/>
      <c r="H39" s="3"/>
      <c r="I39" s="16"/>
      <c r="J39" s="3"/>
      <c r="K39" s="16"/>
      <c r="L39" s="3"/>
      <c r="M39" s="16"/>
      <c r="N39" s="3"/>
      <c r="O39" s="16"/>
      <c r="P39" s="3"/>
      <c r="Q39" s="16"/>
      <c r="R39" s="3"/>
      <c r="S39" s="16"/>
      <c r="T39" s="3"/>
      <c r="U39" s="16"/>
      <c r="V39" s="3"/>
      <c r="W39" s="16"/>
      <c r="X39" s="3"/>
      <c r="Y39" s="16"/>
      <c r="Z39" s="3"/>
      <c r="AA39" s="16"/>
      <c r="AB39" s="3"/>
      <c r="AC39" s="16"/>
      <c r="AD39" s="3"/>
    </row>
    <row r="40" spans="1:30" x14ac:dyDescent="0.25">
      <c r="A40" s="2"/>
      <c r="B40" s="2" t="s">
        <v>35</v>
      </c>
      <c r="C40" s="2"/>
      <c r="D40" s="2"/>
      <c r="E40" s="2"/>
      <c r="F40" s="2"/>
      <c r="G40" s="2"/>
      <c r="H40" s="3"/>
      <c r="I40" s="16"/>
      <c r="J40" s="3"/>
      <c r="K40" s="16"/>
      <c r="L40" s="3"/>
      <c r="M40" s="16"/>
      <c r="N40" s="3"/>
      <c r="O40" s="16"/>
      <c r="P40" s="3"/>
      <c r="Q40" s="16"/>
      <c r="R40" s="3"/>
      <c r="S40" s="16"/>
      <c r="T40" s="3"/>
      <c r="U40" s="16"/>
      <c r="V40" s="3"/>
      <c r="W40" s="16"/>
      <c r="X40" s="3"/>
      <c r="Y40" s="16"/>
      <c r="Z40" s="3"/>
      <c r="AA40" s="16"/>
      <c r="AB40" s="3"/>
      <c r="AC40" s="16"/>
      <c r="AD40" s="3"/>
    </row>
    <row r="41" spans="1:30" x14ac:dyDescent="0.25">
      <c r="A41" s="2"/>
      <c r="B41" s="2"/>
      <c r="C41" s="2" t="s">
        <v>36</v>
      </c>
      <c r="D41" s="2"/>
      <c r="E41" s="2"/>
      <c r="F41" s="2"/>
      <c r="G41" s="2"/>
      <c r="H41" s="3"/>
      <c r="I41" s="16"/>
      <c r="J41" s="3"/>
      <c r="K41" s="16"/>
      <c r="L41" s="3"/>
      <c r="M41" s="16"/>
      <c r="N41" s="3"/>
      <c r="O41" s="16"/>
      <c r="P41" s="3"/>
      <c r="Q41" s="16"/>
      <c r="R41" s="3"/>
      <c r="S41" s="16"/>
      <c r="T41" s="3"/>
      <c r="U41" s="16"/>
      <c r="V41" s="3"/>
      <c r="W41" s="16"/>
      <c r="X41" s="3"/>
      <c r="Y41" s="16"/>
      <c r="Z41" s="3"/>
      <c r="AA41" s="16"/>
      <c r="AB41" s="3"/>
      <c r="AC41" s="16"/>
      <c r="AD41" s="3"/>
    </row>
    <row r="42" spans="1:30" x14ac:dyDescent="0.25">
      <c r="A42" s="2"/>
      <c r="B42" s="2"/>
      <c r="C42" s="2"/>
      <c r="D42" s="2" t="s">
        <v>37</v>
      </c>
      <c r="E42" s="2"/>
      <c r="F42" s="2"/>
      <c r="G42" s="2"/>
      <c r="H42" s="3"/>
      <c r="I42" s="16"/>
      <c r="J42" s="3"/>
      <c r="K42" s="16"/>
      <c r="L42" s="3"/>
      <c r="M42" s="16"/>
      <c r="N42" s="3"/>
      <c r="O42" s="16"/>
      <c r="P42" s="3"/>
      <c r="Q42" s="16"/>
      <c r="R42" s="3"/>
      <c r="S42" s="16"/>
      <c r="T42" s="3"/>
      <c r="U42" s="16"/>
      <c r="V42" s="3"/>
      <c r="W42" s="16"/>
      <c r="X42" s="3"/>
      <c r="Y42" s="16"/>
      <c r="Z42" s="3"/>
      <c r="AA42" s="16"/>
      <c r="AB42" s="3"/>
      <c r="AC42" s="16"/>
      <c r="AD42" s="3"/>
    </row>
    <row r="43" spans="1:30" ht="15.75" thickBot="1" x14ac:dyDescent="0.3">
      <c r="A43" s="2"/>
      <c r="B43" s="2"/>
      <c r="C43" s="2"/>
      <c r="D43" s="2"/>
      <c r="E43" s="2" t="s">
        <v>38</v>
      </c>
      <c r="F43" s="2"/>
      <c r="G43" s="2"/>
      <c r="H43" s="7">
        <v>3964.48</v>
      </c>
      <c r="I43" s="16"/>
      <c r="J43" s="7">
        <v>-1827.72</v>
      </c>
      <c r="K43" s="16"/>
      <c r="L43" s="7">
        <v>-582.01</v>
      </c>
      <c r="M43" s="16"/>
      <c r="N43" s="7">
        <v>9689.7800000000007</v>
      </c>
      <c r="O43" s="16"/>
      <c r="P43" s="7">
        <v>11289.57</v>
      </c>
      <c r="Q43" s="16"/>
      <c r="R43" s="7">
        <v>10555.93</v>
      </c>
      <c r="S43" s="16"/>
      <c r="T43" s="7">
        <v>7044.34</v>
      </c>
      <c r="U43" s="16"/>
      <c r="V43" s="7">
        <v>18969.28</v>
      </c>
      <c r="W43" s="16"/>
      <c r="X43" s="7">
        <v>11363.59</v>
      </c>
      <c r="Y43" s="16"/>
      <c r="Z43" s="7">
        <v>-3665.46</v>
      </c>
      <c r="AA43" s="16"/>
      <c r="AB43" s="7">
        <v>8556.7199999999993</v>
      </c>
      <c r="AC43" s="16"/>
      <c r="AD43" s="7">
        <v>-1750.84</v>
      </c>
    </row>
    <row r="44" spans="1:30" x14ac:dyDescent="0.25">
      <c r="A44" s="2"/>
      <c r="B44" s="2"/>
      <c r="C44" s="2"/>
      <c r="D44" s="2" t="s">
        <v>39</v>
      </c>
      <c r="E44" s="2"/>
      <c r="F44" s="2"/>
      <c r="G44" s="2"/>
      <c r="H44" s="3">
        <f>ROUND(SUM(H42:H43),5)</f>
        <v>3964.48</v>
      </c>
      <c r="I44" s="16"/>
      <c r="J44" s="3">
        <f>ROUND(SUM(J42:J43),5)</f>
        <v>-1827.72</v>
      </c>
      <c r="K44" s="16"/>
      <c r="L44" s="3">
        <f>ROUND(SUM(L42:L43),5)</f>
        <v>-582.01</v>
      </c>
      <c r="M44" s="16"/>
      <c r="N44" s="3">
        <f>ROUND(SUM(N42:N43),5)</f>
        <v>9689.7800000000007</v>
      </c>
      <c r="O44" s="16"/>
      <c r="P44" s="3">
        <f>ROUND(SUM(P42:P43),5)</f>
        <v>11289.57</v>
      </c>
      <c r="Q44" s="16"/>
      <c r="R44" s="3">
        <f>ROUND(SUM(R42:R43),5)</f>
        <v>10555.93</v>
      </c>
      <c r="S44" s="16"/>
      <c r="T44" s="3">
        <f>ROUND(SUM(T42:T43),5)</f>
        <v>7044.34</v>
      </c>
      <c r="U44" s="16"/>
      <c r="V44" s="3">
        <f>ROUND(SUM(V42:V43),5)</f>
        <v>18969.28</v>
      </c>
      <c r="W44" s="16"/>
      <c r="X44" s="3">
        <f>ROUND(SUM(X42:X43),5)</f>
        <v>11363.59</v>
      </c>
      <c r="Y44" s="16"/>
      <c r="Z44" s="3">
        <f>ROUND(SUM(Z42:Z43),5)</f>
        <v>-3665.46</v>
      </c>
      <c r="AA44" s="16"/>
      <c r="AB44" s="3">
        <f>ROUND(SUM(AB42:AB43),5)</f>
        <v>8556.7199999999993</v>
      </c>
      <c r="AC44" s="16"/>
      <c r="AD44" s="3">
        <f>ROUND(SUM(AD42:AD43),5)</f>
        <v>-1750.84</v>
      </c>
    </row>
    <row r="45" spans="1:30" x14ac:dyDescent="0.25">
      <c r="A45" s="2"/>
      <c r="B45" s="2"/>
      <c r="C45" s="2"/>
      <c r="D45" s="2" t="s">
        <v>40</v>
      </c>
      <c r="E45" s="2"/>
      <c r="F45" s="2"/>
      <c r="G45" s="2"/>
      <c r="H45" s="3"/>
      <c r="I45" s="16"/>
      <c r="J45" s="3"/>
      <c r="K45" s="16"/>
      <c r="L45" s="3"/>
      <c r="M45" s="16"/>
      <c r="N45" s="3"/>
      <c r="O45" s="16"/>
      <c r="P45" s="3"/>
      <c r="Q45" s="16"/>
      <c r="R45" s="3"/>
      <c r="S45" s="16"/>
      <c r="T45" s="3"/>
      <c r="U45" s="16"/>
      <c r="V45" s="3"/>
      <c r="W45" s="16"/>
      <c r="X45" s="3"/>
      <c r="Y45" s="16"/>
      <c r="Z45" s="3"/>
      <c r="AA45" s="16"/>
      <c r="AB45" s="3"/>
      <c r="AC45" s="16"/>
      <c r="AD45" s="3"/>
    </row>
    <row r="46" spans="1:30" x14ac:dyDescent="0.25">
      <c r="A46" s="2"/>
      <c r="B46" s="2"/>
      <c r="C46" s="2"/>
      <c r="D46" s="2"/>
      <c r="E46" s="2" t="s">
        <v>41</v>
      </c>
      <c r="F46" s="2"/>
      <c r="G46" s="2"/>
      <c r="H46" s="3"/>
      <c r="I46" s="16"/>
      <c r="J46" s="3"/>
      <c r="K46" s="16"/>
      <c r="L46" s="3"/>
      <c r="M46" s="16"/>
      <c r="N46" s="3"/>
      <c r="O46" s="16"/>
      <c r="P46" s="3"/>
      <c r="Q46" s="16"/>
      <c r="R46" s="3"/>
      <c r="S46" s="16"/>
      <c r="T46" s="3"/>
      <c r="U46" s="16"/>
      <c r="V46" s="3"/>
      <c r="W46" s="16"/>
      <c r="X46" s="3"/>
      <c r="Y46" s="16"/>
      <c r="Z46" s="3"/>
      <c r="AA46" s="16"/>
      <c r="AB46" s="3"/>
      <c r="AC46" s="16"/>
      <c r="AD46" s="3"/>
    </row>
    <row r="47" spans="1:30" x14ac:dyDescent="0.25">
      <c r="A47" s="2"/>
      <c r="B47" s="2"/>
      <c r="C47" s="2"/>
      <c r="D47" s="2"/>
      <c r="E47" s="2"/>
      <c r="F47" s="2" t="s">
        <v>42</v>
      </c>
      <c r="G47" s="2"/>
      <c r="H47" s="3"/>
      <c r="I47" s="16"/>
      <c r="J47" s="3"/>
      <c r="K47" s="16"/>
      <c r="L47" s="3"/>
      <c r="M47" s="16"/>
      <c r="N47" s="3"/>
      <c r="O47" s="16"/>
      <c r="P47" s="3"/>
      <c r="Q47" s="16"/>
      <c r="R47" s="3"/>
      <c r="S47" s="16"/>
      <c r="T47" s="3"/>
      <c r="U47" s="16"/>
      <c r="V47" s="3"/>
      <c r="W47" s="16"/>
      <c r="X47" s="3"/>
      <c r="Y47" s="16"/>
      <c r="Z47" s="3"/>
      <c r="AA47" s="16"/>
      <c r="AB47" s="3"/>
      <c r="AC47" s="16"/>
      <c r="AD47" s="3"/>
    </row>
    <row r="48" spans="1:30" x14ac:dyDescent="0.25">
      <c r="A48" s="2"/>
      <c r="B48" s="2"/>
      <c r="C48" s="2"/>
      <c r="D48" s="2"/>
      <c r="E48" s="2"/>
      <c r="F48" s="2"/>
      <c r="G48" s="2" t="s">
        <v>87</v>
      </c>
      <c r="H48" s="3">
        <v>0</v>
      </c>
      <c r="I48" s="16"/>
      <c r="J48" s="3">
        <v>0</v>
      </c>
      <c r="K48" s="16"/>
      <c r="L48" s="3">
        <v>0</v>
      </c>
      <c r="M48" s="16"/>
      <c r="N48" s="3">
        <v>0</v>
      </c>
      <c r="O48" s="16"/>
      <c r="P48" s="3">
        <v>0</v>
      </c>
      <c r="Q48" s="16"/>
      <c r="R48" s="3">
        <v>0</v>
      </c>
      <c r="S48" s="16"/>
      <c r="T48" s="3">
        <v>0</v>
      </c>
      <c r="U48" s="16"/>
      <c r="V48" s="3">
        <v>0</v>
      </c>
      <c r="W48" s="16"/>
      <c r="X48" s="3">
        <v>172.65</v>
      </c>
      <c r="Y48" s="16"/>
      <c r="Z48" s="3">
        <v>0</v>
      </c>
      <c r="AA48" s="16"/>
      <c r="AB48" s="3">
        <v>0</v>
      </c>
      <c r="AC48" s="16"/>
      <c r="AD48" s="3">
        <v>368.99</v>
      </c>
    </row>
    <row r="49" spans="1:30" x14ac:dyDescent="0.25">
      <c r="A49" s="2"/>
      <c r="B49" s="2"/>
      <c r="C49" s="2"/>
      <c r="D49" s="2"/>
      <c r="E49" s="2"/>
      <c r="F49" s="2"/>
      <c r="G49" s="2" t="s">
        <v>305</v>
      </c>
      <c r="H49" s="3">
        <v>0</v>
      </c>
      <c r="I49" s="16"/>
      <c r="J49" s="3">
        <v>0</v>
      </c>
      <c r="K49" s="16"/>
      <c r="L49" s="3">
        <v>0</v>
      </c>
      <c r="M49" s="16"/>
      <c r="N49" s="3">
        <v>0</v>
      </c>
      <c r="O49" s="16"/>
      <c r="P49" s="3">
        <v>0</v>
      </c>
      <c r="Q49" s="16"/>
      <c r="R49" s="3">
        <v>0</v>
      </c>
      <c r="S49" s="16"/>
      <c r="T49" s="3">
        <v>0</v>
      </c>
      <c r="U49" s="16"/>
      <c r="V49" s="3">
        <v>0</v>
      </c>
      <c r="W49" s="16"/>
      <c r="X49" s="3">
        <v>0</v>
      </c>
      <c r="Y49" s="16"/>
      <c r="Z49" s="3">
        <v>0</v>
      </c>
      <c r="AA49" s="16"/>
      <c r="AB49" s="3">
        <v>0</v>
      </c>
      <c r="AC49" s="16"/>
      <c r="AD49" s="3">
        <v>6919.02</v>
      </c>
    </row>
    <row r="50" spans="1:30" x14ac:dyDescent="0.25">
      <c r="A50" s="2"/>
      <c r="B50" s="2"/>
      <c r="C50" s="2"/>
      <c r="D50" s="2"/>
      <c r="E50" s="2"/>
      <c r="F50" s="2"/>
      <c r="G50" s="2" t="s">
        <v>88</v>
      </c>
      <c r="H50" s="3">
        <v>688.99</v>
      </c>
      <c r="I50" s="16"/>
      <c r="J50" s="3">
        <v>17.989999999999998</v>
      </c>
      <c r="K50" s="16"/>
      <c r="L50" s="3">
        <v>532.94000000000005</v>
      </c>
      <c r="M50" s="16"/>
      <c r="N50" s="3">
        <v>17.989999999999998</v>
      </c>
      <c r="O50" s="16"/>
      <c r="P50" s="3">
        <v>0</v>
      </c>
      <c r="Q50" s="16"/>
      <c r="R50" s="3">
        <v>0</v>
      </c>
      <c r="S50" s="16"/>
      <c r="T50" s="3">
        <v>0</v>
      </c>
      <c r="U50" s="16"/>
      <c r="V50" s="3">
        <v>0</v>
      </c>
      <c r="W50" s="16"/>
      <c r="X50" s="3">
        <v>0</v>
      </c>
      <c r="Y50" s="16"/>
      <c r="Z50" s="3">
        <v>0</v>
      </c>
      <c r="AA50" s="16"/>
      <c r="AB50" s="3">
        <v>0</v>
      </c>
      <c r="AC50" s="16"/>
      <c r="AD50" s="3">
        <v>0</v>
      </c>
    </row>
    <row r="51" spans="1:30" x14ac:dyDescent="0.25">
      <c r="A51" s="2"/>
      <c r="B51" s="2"/>
      <c r="C51" s="2"/>
      <c r="D51" s="2"/>
      <c r="E51" s="2"/>
      <c r="F51" s="2"/>
      <c r="G51" s="2" t="s">
        <v>43</v>
      </c>
      <c r="H51" s="3">
        <v>1708.63</v>
      </c>
      <c r="I51" s="16"/>
      <c r="J51" s="3">
        <v>1508.27</v>
      </c>
      <c r="K51" s="16"/>
      <c r="L51" s="3">
        <v>684.17</v>
      </c>
      <c r="M51" s="16"/>
      <c r="N51" s="3">
        <v>1599.29</v>
      </c>
      <c r="O51" s="16"/>
      <c r="P51" s="3">
        <v>1960.43</v>
      </c>
      <c r="Q51" s="16"/>
      <c r="R51" s="3">
        <v>1245.24</v>
      </c>
      <c r="S51" s="16"/>
      <c r="T51" s="3">
        <v>1819.84</v>
      </c>
      <c r="U51" s="16"/>
      <c r="V51" s="3">
        <v>1315.39</v>
      </c>
      <c r="W51" s="16"/>
      <c r="X51" s="3">
        <v>1084.26</v>
      </c>
      <c r="Y51" s="16"/>
      <c r="Z51" s="3">
        <v>1143.1300000000001</v>
      </c>
      <c r="AA51" s="16"/>
      <c r="AB51" s="3">
        <v>1136.5899999999999</v>
      </c>
      <c r="AC51" s="16"/>
      <c r="AD51" s="3">
        <v>1658.16</v>
      </c>
    </row>
    <row r="52" spans="1:30" ht="15.75" thickBot="1" x14ac:dyDescent="0.3">
      <c r="A52" s="2"/>
      <c r="B52" s="2"/>
      <c r="C52" s="2"/>
      <c r="D52" s="2"/>
      <c r="E52" s="2"/>
      <c r="F52" s="2"/>
      <c r="G52" s="2" t="s">
        <v>44</v>
      </c>
      <c r="H52" s="4">
        <v>233.33</v>
      </c>
      <c r="I52" s="16"/>
      <c r="J52" s="4">
        <v>3438.88</v>
      </c>
      <c r="K52" s="16"/>
      <c r="L52" s="4">
        <v>9.99</v>
      </c>
      <c r="M52" s="16"/>
      <c r="N52" s="4">
        <v>1538.27</v>
      </c>
      <c r="O52" s="16"/>
      <c r="P52" s="4">
        <v>4979.59</v>
      </c>
      <c r="Q52" s="16"/>
      <c r="R52" s="4">
        <v>9.99</v>
      </c>
      <c r="S52" s="16"/>
      <c r="T52" s="4">
        <v>4363.09</v>
      </c>
      <c r="U52" s="16"/>
      <c r="V52" s="4">
        <v>706.72</v>
      </c>
      <c r="W52" s="16"/>
      <c r="X52" s="4">
        <v>1918.15</v>
      </c>
      <c r="Y52" s="16"/>
      <c r="Z52" s="4">
        <v>1754.84</v>
      </c>
      <c r="AA52" s="16"/>
      <c r="AB52" s="4">
        <v>9.99</v>
      </c>
      <c r="AC52" s="16"/>
      <c r="AD52" s="4">
        <v>0</v>
      </c>
    </row>
    <row r="53" spans="1:30" ht="15.75" thickBot="1" x14ac:dyDescent="0.3">
      <c r="A53" s="2"/>
      <c r="B53" s="2"/>
      <c r="C53" s="2"/>
      <c r="D53" s="2"/>
      <c r="E53" s="2"/>
      <c r="F53" s="2" t="s">
        <v>45</v>
      </c>
      <c r="G53" s="2"/>
      <c r="H53" s="5">
        <f>ROUND(SUM(H47:H52),5)</f>
        <v>2630.95</v>
      </c>
      <c r="I53" s="16"/>
      <c r="J53" s="5">
        <f>ROUND(SUM(J47:J52),5)</f>
        <v>4965.1400000000003</v>
      </c>
      <c r="K53" s="16"/>
      <c r="L53" s="5">
        <f>ROUND(SUM(L47:L52),5)</f>
        <v>1227.0999999999999</v>
      </c>
      <c r="M53" s="16"/>
      <c r="N53" s="5">
        <f>ROUND(SUM(N47:N52),5)</f>
        <v>3155.55</v>
      </c>
      <c r="O53" s="16"/>
      <c r="P53" s="5">
        <f>ROUND(SUM(P47:P52),5)</f>
        <v>6940.02</v>
      </c>
      <c r="Q53" s="16"/>
      <c r="R53" s="5">
        <f>ROUND(SUM(R47:R52),5)</f>
        <v>1255.23</v>
      </c>
      <c r="S53" s="16"/>
      <c r="T53" s="5">
        <f>ROUND(SUM(T47:T52),5)</f>
        <v>6182.93</v>
      </c>
      <c r="U53" s="16"/>
      <c r="V53" s="5">
        <f>ROUND(SUM(V47:V52),5)</f>
        <v>2022.11</v>
      </c>
      <c r="W53" s="16"/>
      <c r="X53" s="5">
        <f>ROUND(SUM(X47:X52),5)</f>
        <v>3175.06</v>
      </c>
      <c r="Y53" s="16"/>
      <c r="Z53" s="5">
        <f>ROUND(SUM(Z47:Z52),5)</f>
        <v>2897.97</v>
      </c>
      <c r="AA53" s="16"/>
      <c r="AB53" s="5">
        <f>ROUND(SUM(AB47:AB52),5)</f>
        <v>1146.58</v>
      </c>
      <c r="AC53" s="16"/>
      <c r="AD53" s="5">
        <f>ROUND(SUM(AD47:AD52),5)</f>
        <v>8946.17</v>
      </c>
    </row>
    <row r="54" spans="1:30" ht="15.75" thickBot="1" x14ac:dyDescent="0.3">
      <c r="A54" s="2"/>
      <c r="B54" s="2"/>
      <c r="C54" s="2"/>
      <c r="D54" s="2"/>
      <c r="E54" s="2" t="s">
        <v>46</v>
      </c>
      <c r="F54" s="2"/>
      <c r="G54" s="2"/>
      <c r="H54" s="6">
        <f>ROUND(H46+H53,5)</f>
        <v>2630.95</v>
      </c>
      <c r="I54" s="16"/>
      <c r="J54" s="6">
        <f>ROUND(J46+J53,5)</f>
        <v>4965.1400000000003</v>
      </c>
      <c r="K54" s="16"/>
      <c r="L54" s="6">
        <f>ROUND(L46+L53,5)</f>
        <v>1227.0999999999999</v>
      </c>
      <c r="M54" s="16"/>
      <c r="N54" s="6">
        <f>ROUND(N46+N53,5)</f>
        <v>3155.55</v>
      </c>
      <c r="O54" s="16"/>
      <c r="P54" s="6">
        <f>ROUND(P46+P53,5)</f>
        <v>6940.02</v>
      </c>
      <c r="Q54" s="16"/>
      <c r="R54" s="6">
        <f>ROUND(R46+R53,5)</f>
        <v>1255.23</v>
      </c>
      <c r="S54" s="16"/>
      <c r="T54" s="6">
        <f>ROUND(T46+T53,5)</f>
        <v>6182.93</v>
      </c>
      <c r="U54" s="16"/>
      <c r="V54" s="6">
        <f>ROUND(V46+V53,5)</f>
        <v>2022.11</v>
      </c>
      <c r="W54" s="16"/>
      <c r="X54" s="6">
        <f>ROUND(X46+X53,5)</f>
        <v>3175.06</v>
      </c>
      <c r="Y54" s="16"/>
      <c r="Z54" s="6">
        <f>ROUND(Z46+Z53,5)</f>
        <v>2897.97</v>
      </c>
      <c r="AA54" s="16"/>
      <c r="AB54" s="6">
        <f>ROUND(AB46+AB53,5)</f>
        <v>1146.58</v>
      </c>
      <c r="AC54" s="16"/>
      <c r="AD54" s="6">
        <f>ROUND(AD46+AD53,5)</f>
        <v>8946.17</v>
      </c>
    </row>
    <row r="55" spans="1:30" x14ac:dyDescent="0.25">
      <c r="A55" s="2"/>
      <c r="B55" s="2"/>
      <c r="C55" s="2"/>
      <c r="D55" s="2" t="s">
        <v>47</v>
      </c>
      <c r="E55" s="2"/>
      <c r="F55" s="2"/>
      <c r="G55" s="2"/>
      <c r="H55" s="3">
        <f>ROUND(H45+H54,5)</f>
        <v>2630.95</v>
      </c>
      <c r="I55" s="16"/>
      <c r="J55" s="3">
        <f>ROUND(J45+J54,5)</f>
        <v>4965.1400000000003</v>
      </c>
      <c r="K55" s="16"/>
      <c r="L55" s="3">
        <f>ROUND(L45+L54,5)</f>
        <v>1227.0999999999999</v>
      </c>
      <c r="M55" s="16"/>
      <c r="N55" s="3">
        <f>ROUND(N45+N54,5)</f>
        <v>3155.55</v>
      </c>
      <c r="O55" s="16"/>
      <c r="P55" s="3">
        <f>ROUND(P45+P54,5)</f>
        <v>6940.02</v>
      </c>
      <c r="Q55" s="16"/>
      <c r="R55" s="3">
        <f>ROUND(R45+R54,5)</f>
        <v>1255.23</v>
      </c>
      <c r="S55" s="16"/>
      <c r="T55" s="3">
        <f>ROUND(T45+T54,5)</f>
        <v>6182.93</v>
      </c>
      <c r="U55" s="16"/>
      <c r="V55" s="3">
        <f>ROUND(V45+V54,5)</f>
        <v>2022.11</v>
      </c>
      <c r="W55" s="16"/>
      <c r="X55" s="3">
        <f>ROUND(X45+X54,5)</f>
        <v>3175.06</v>
      </c>
      <c r="Y55" s="16"/>
      <c r="Z55" s="3">
        <f>ROUND(Z45+Z54,5)</f>
        <v>2897.97</v>
      </c>
      <c r="AA55" s="16"/>
      <c r="AB55" s="3">
        <f>ROUND(AB45+AB54,5)</f>
        <v>1146.58</v>
      </c>
      <c r="AC55" s="16"/>
      <c r="AD55" s="3">
        <f>ROUND(AD45+AD54,5)</f>
        <v>8946.17</v>
      </c>
    </row>
    <row r="56" spans="1:30" x14ac:dyDescent="0.25">
      <c r="A56" s="2"/>
      <c r="B56" s="2"/>
      <c r="C56" s="2"/>
      <c r="D56" s="2" t="s">
        <v>48</v>
      </c>
      <c r="E56" s="2"/>
      <c r="F56" s="2"/>
      <c r="G56" s="2"/>
      <c r="H56" s="3"/>
      <c r="I56" s="16"/>
      <c r="J56" s="3"/>
      <c r="K56" s="16"/>
      <c r="L56" s="3"/>
      <c r="M56" s="16"/>
      <c r="N56" s="3"/>
      <c r="O56" s="16"/>
      <c r="P56" s="3"/>
      <c r="Q56" s="16"/>
      <c r="R56" s="3"/>
      <c r="S56" s="16"/>
      <c r="T56" s="3"/>
      <c r="U56" s="16"/>
      <c r="V56" s="3"/>
      <c r="W56" s="16"/>
      <c r="X56" s="3"/>
      <c r="Y56" s="16"/>
      <c r="Z56" s="3"/>
      <c r="AA56" s="16"/>
      <c r="AB56" s="3"/>
      <c r="AC56" s="16"/>
      <c r="AD56" s="3"/>
    </row>
    <row r="57" spans="1:30" x14ac:dyDescent="0.25">
      <c r="A57" s="2"/>
      <c r="B57" s="2"/>
      <c r="C57" s="2"/>
      <c r="D57" s="2"/>
      <c r="E57" s="2" t="s">
        <v>49</v>
      </c>
      <c r="F57" s="2"/>
      <c r="G57" s="2"/>
      <c r="H57" s="3"/>
      <c r="I57" s="16"/>
      <c r="J57" s="3"/>
      <c r="K57" s="16"/>
      <c r="L57" s="3"/>
      <c r="M57" s="16"/>
      <c r="N57" s="3"/>
      <c r="O57" s="16"/>
      <c r="P57" s="3"/>
      <c r="Q57" s="16"/>
      <c r="R57" s="3"/>
      <c r="S57" s="16"/>
      <c r="T57" s="3"/>
      <c r="U57" s="16"/>
      <c r="V57" s="3"/>
      <c r="W57" s="16"/>
      <c r="X57" s="3"/>
      <c r="Y57" s="16"/>
      <c r="Z57" s="3"/>
      <c r="AA57" s="16"/>
      <c r="AB57" s="3"/>
      <c r="AC57" s="16"/>
      <c r="AD57" s="3"/>
    </row>
    <row r="58" spans="1:30" x14ac:dyDescent="0.25">
      <c r="A58" s="2"/>
      <c r="B58" s="2"/>
      <c r="C58" s="2"/>
      <c r="D58" s="2"/>
      <c r="E58" s="2"/>
      <c r="F58" s="2" t="s">
        <v>50</v>
      </c>
      <c r="G58" s="2"/>
      <c r="H58" s="3">
        <v>257.68</v>
      </c>
      <c r="I58" s="16"/>
      <c r="J58" s="3">
        <v>277.68</v>
      </c>
      <c r="K58" s="16"/>
      <c r="L58" s="3">
        <v>342.68</v>
      </c>
      <c r="M58" s="16"/>
      <c r="N58" s="3">
        <v>392.68</v>
      </c>
      <c r="O58" s="16"/>
      <c r="P58" s="3">
        <v>706.98</v>
      </c>
      <c r="Q58" s="16"/>
      <c r="R58" s="3">
        <v>871.98</v>
      </c>
      <c r="S58" s="16"/>
      <c r="T58" s="3">
        <v>861.98</v>
      </c>
      <c r="U58" s="16"/>
      <c r="V58" s="3">
        <v>881.98</v>
      </c>
      <c r="W58" s="16"/>
      <c r="X58" s="3">
        <v>1016.98</v>
      </c>
      <c r="Y58" s="16"/>
      <c r="Z58" s="3">
        <v>1011.98</v>
      </c>
      <c r="AA58" s="16"/>
      <c r="AB58" s="3">
        <v>1039.74</v>
      </c>
      <c r="AC58" s="16"/>
      <c r="AD58" s="3">
        <v>1654.74</v>
      </c>
    </row>
    <row r="59" spans="1:30" x14ac:dyDescent="0.25">
      <c r="A59" s="2"/>
      <c r="B59" s="2"/>
      <c r="C59" s="2"/>
      <c r="D59" s="2"/>
      <c r="E59" s="2"/>
      <c r="F59" s="2" t="s">
        <v>51</v>
      </c>
      <c r="G59" s="2"/>
      <c r="H59" s="3">
        <v>0</v>
      </c>
      <c r="I59" s="16"/>
      <c r="J59" s="3">
        <v>0</v>
      </c>
      <c r="K59" s="16"/>
      <c r="L59" s="3">
        <v>0</v>
      </c>
      <c r="M59" s="16"/>
      <c r="N59" s="3">
        <v>0</v>
      </c>
      <c r="O59" s="16"/>
      <c r="P59" s="3">
        <v>265</v>
      </c>
      <c r="Q59" s="16"/>
      <c r="R59" s="3">
        <v>330</v>
      </c>
      <c r="S59" s="16"/>
      <c r="T59" s="3">
        <v>430</v>
      </c>
      <c r="U59" s="16"/>
      <c r="V59" s="3">
        <v>430</v>
      </c>
      <c r="W59" s="16"/>
      <c r="X59" s="3">
        <v>930</v>
      </c>
      <c r="Y59" s="16"/>
      <c r="Z59" s="3">
        <v>930</v>
      </c>
      <c r="AA59" s="16"/>
      <c r="AB59" s="3">
        <v>1020</v>
      </c>
      <c r="AC59" s="16"/>
      <c r="AD59" s="3">
        <v>1020</v>
      </c>
    </row>
    <row r="60" spans="1:30" ht="15.75" thickBot="1" x14ac:dyDescent="0.3">
      <c r="A60" s="2"/>
      <c r="B60" s="2"/>
      <c r="C60" s="2"/>
      <c r="D60" s="2"/>
      <c r="E60" s="2"/>
      <c r="F60" s="2" t="s">
        <v>52</v>
      </c>
      <c r="G60" s="2"/>
      <c r="H60" s="7">
        <v>0</v>
      </c>
      <c r="I60" s="16"/>
      <c r="J60" s="7">
        <v>0</v>
      </c>
      <c r="K60" s="16"/>
      <c r="L60" s="7">
        <v>0</v>
      </c>
      <c r="M60" s="16"/>
      <c r="N60" s="7">
        <v>0</v>
      </c>
      <c r="O60" s="16"/>
      <c r="P60" s="7">
        <v>0</v>
      </c>
      <c r="Q60" s="16"/>
      <c r="R60" s="7">
        <v>0</v>
      </c>
      <c r="S60" s="16"/>
      <c r="T60" s="7">
        <v>0</v>
      </c>
      <c r="U60" s="16"/>
      <c r="V60" s="7">
        <v>1065</v>
      </c>
      <c r="W60" s="16"/>
      <c r="X60" s="7">
        <v>1105</v>
      </c>
      <c r="Y60" s="16"/>
      <c r="Z60" s="7">
        <v>1285</v>
      </c>
      <c r="AA60" s="16"/>
      <c r="AB60" s="7">
        <v>1411.85</v>
      </c>
      <c r="AC60" s="16"/>
      <c r="AD60" s="7">
        <v>1681.85</v>
      </c>
    </row>
    <row r="61" spans="1:30" x14ac:dyDescent="0.25">
      <c r="A61" s="2"/>
      <c r="B61" s="2"/>
      <c r="C61" s="2"/>
      <c r="D61" s="2"/>
      <c r="E61" s="2" t="s">
        <v>53</v>
      </c>
      <c r="F61" s="2"/>
      <c r="G61" s="2"/>
      <c r="H61" s="3">
        <f>ROUND(SUM(H57:H60),5)</f>
        <v>257.68</v>
      </c>
      <c r="I61" s="16"/>
      <c r="J61" s="3">
        <f>ROUND(SUM(J57:J60),5)</f>
        <v>277.68</v>
      </c>
      <c r="K61" s="16"/>
      <c r="L61" s="3">
        <f>ROUND(SUM(L57:L60),5)</f>
        <v>342.68</v>
      </c>
      <c r="M61" s="16"/>
      <c r="N61" s="3">
        <f>ROUND(SUM(N57:N60),5)</f>
        <v>392.68</v>
      </c>
      <c r="O61" s="16"/>
      <c r="P61" s="3">
        <f>ROUND(SUM(P57:P60),5)</f>
        <v>971.98</v>
      </c>
      <c r="Q61" s="16"/>
      <c r="R61" s="3">
        <f>ROUND(SUM(R57:R60),5)</f>
        <v>1201.98</v>
      </c>
      <c r="S61" s="16"/>
      <c r="T61" s="3">
        <f>ROUND(SUM(T57:T60),5)</f>
        <v>1291.98</v>
      </c>
      <c r="U61" s="16"/>
      <c r="V61" s="3">
        <f>ROUND(SUM(V57:V60),5)</f>
        <v>2376.98</v>
      </c>
      <c r="W61" s="16"/>
      <c r="X61" s="3">
        <f>ROUND(SUM(X57:X60),5)</f>
        <v>3051.98</v>
      </c>
      <c r="Y61" s="16"/>
      <c r="Z61" s="3">
        <f>ROUND(SUM(Z57:Z60),5)</f>
        <v>3226.98</v>
      </c>
      <c r="AA61" s="16"/>
      <c r="AB61" s="3">
        <f>ROUND(SUM(AB57:AB60),5)</f>
        <v>3471.59</v>
      </c>
      <c r="AC61" s="16"/>
      <c r="AD61" s="3">
        <f>ROUND(SUM(AD57:AD60),5)</f>
        <v>4356.59</v>
      </c>
    </row>
    <row r="62" spans="1:30" x14ac:dyDescent="0.25">
      <c r="A62" s="2"/>
      <c r="B62" s="2"/>
      <c r="C62" s="2"/>
      <c r="D62" s="2"/>
      <c r="E62" s="2" t="s">
        <v>54</v>
      </c>
      <c r="F62" s="2"/>
      <c r="G62" s="2"/>
      <c r="H62" s="3"/>
      <c r="I62" s="16"/>
      <c r="J62" s="3"/>
      <c r="K62" s="16"/>
      <c r="L62" s="3"/>
      <c r="M62" s="16"/>
      <c r="N62" s="3"/>
      <c r="O62" s="16"/>
      <c r="P62" s="3"/>
      <c r="Q62" s="16"/>
      <c r="R62" s="3"/>
      <c r="S62" s="16"/>
      <c r="T62" s="3"/>
      <c r="U62" s="16"/>
      <c r="V62" s="3"/>
      <c r="W62" s="16"/>
      <c r="X62" s="3"/>
      <c r="Y62" s="16"/>
      <c r="Z62" s="3"/>
      <c r="AA62" s="16"/>
      <c r="AB62" s="3"/>
      <c r="AC62" s="16"/>
      <c r="AD62" s="3"/>
    </row>
    <row r="63" spans="1:30" x14ac:dyDescent="0.25">
      <c r="A63" s="2"/>
      <c r="B63" s="2"/>
      <c r="C63" s="2"/>
      <c r="D63" s="2"/>
      <c r="E63" s="2"/>
      <c r="F63" s="2" t="s">
        <v>89</v>
      </c>
      <c r="G63" s="2"/>
      <c r="H63" s="3">
        <v>0</v>
      </c>
      <c r="I63" s="16"/>
      <c r="J63" s="3">
        <v>0</v>
      </c>
      <c r="K63" s="16"/>
      <c r="L63" s="3">
        <v>0</v>
      </c>
      <c r="M63" s="16"/>
      <c r="N63" s="3">
        <v>0</v>
      </c>
      <c r="O63" s="16"/>
      <c r="P63" s="3">
        <v>0</v>
      </c>
      <c r="Q63" s="16"/>
      <c r="R63" s="3">
        <v>0</v>
      </c>
      <c r="S63" s="16"/>
      <c r="T63" s="3">
        <v>0</v>
      </c>
      <c r="U63" s="16"/>
      <c r="V63" s="3">
        <v>0</v>
      </c>
      <c r="W63" s="16"/>
      <c r="X63" s="3">
        <v>0</v>
      </c>
      <c r="Y63" s="16"/>
      <c r="Z63" s="3">
        <v>0</v>
      </c>
      <c r="AA63" s="16"/>
      <c r="AB63" s="3">
        <v>25</v>
      </c>
      <c r="AC63" s="16"/>
      <c r="AD63" s="3">
        <v>25</v>
      </c>
    </row>
    <row r="64" spans="1:30" ht="15.75" thickBot="1" x14ac:dyDescent="0.3">
      <c r="A64" s="2"/>
      <c r="B64" s="2"/>
      <c r="C64" s="2"/>
      <c r="D64" s="2"/>
      <c r="E64" s="2"/>
      <c r="F64" s="2" t="s">
        <v>90</v>
      </c>
      <c r="G64" s="2"/>
      <c r="H64" s="7">
        <v>11698.29</v>
      </c>
      <c r="I64" s="16"/>
      <c r="J64" s="7">
        <v>12577.59</v>
      </c>
      <c r="K64" s="16"/>
      <c r="L64" s="7">
        <v>12247.2</v>
      </c>
      <c r="M64" s="16"/>
      <c r="N64" s="7">
        <v>10577.58</v>
      </c>
      <c r="O64" s="16"/>
      <c r="P64" s="7">
        <v>8140.28</v>
      </c>
      <c r="Q64" s="16"/>
      <c r="R64" s="7">
        <v>7678.34</v>
      </c>
      <c r="S64" s="16"/>
      <c r="T64" s="7">
        <v>8809.74</v>
      </c>
      <c r="U64" s="16"/>
      <c r="V64" s="7">
        <v>9027.77</v>
      </c>
      <c r="W64" s="16"/>
      <c r="X64" s="7">
        <v>9123.02</v>
      </c>
      <c r="Y64" s="16"/>
      <c r="Z64" s="7">
        <v>9967.51</v>
      </c>
      <c r="AA64" s="16"/>
      <c r="AB64" s="7">
        <v>10886.04</v>
      </c>
      <c r="AC64" s="16"/>
      <c r="AD64" s="7">
        <v>14050.64</v>
      </c>
    </row>
    <row r="65" spans="1:30" x14ac:dyDescent="0.25">
      <c r="A65" s="2"/>
      <c r="B65" s="2"/>
      <c r="C65" s="2"/>
      <c r="D65" s="2"/>
      <c r="E65" s="2" t="s">
        <v>91</v>
      </c>
      <c r="F65" s="2"/>
      <c r="G65" s="2"/>
      <c r="H65" s="3">
        <f>ROUND(SUM(H62:H64),5)</f>
        <v>11698.29</v>
      </c>
      <c r="I65" s="16"/>
      <c r="J65" s="3">
        <f>ROUND(SUM(J62:J64),5)</f>
        <v>12577.59</v>
      </c>
      <c r="K65" s="16"/>
      <c r="L65" s="3">
        <f>ROUND(SUM(L62:L64),5)</f>
        <v>12247.2</v>
      </c>
      <c r="M65" s="16"/>
      <c r="N65" s="3">
        <f>ROUND(SUM(N62:N64),5)</f>
        <v>10577.58</v>
      </c>
      <c r="O65" s="16"/>
      <c r="P65" s="3">
        <f>ROUND(SUM(P62:P64),5)</f>
        <v>8140.28</v>
      </c>
      <c r="Q65" s="16"/>
      <c r="R65" s="3">
        <f>ROUND(SUM(R62:R64),5)</f>
        <v>7678.34</v>
      </c>
      <c r="S65" s="16"/>
      <c r="T65" s="3">
        <f>ROUND(SUM(T62:T64),5)</f>
        <v>8809.74</v>
      </c>
      <c r="U65" s="16"/>
      <c r="V65" s="3">
        <f>ROUND(SUM(V62:V64),5)</f>
        <v>9027.77</v>
      </c>
      <c r="W65" s="16"/>
      <c r="X65" s="3">
        <f>ROUND(SUM(X62:X64),5)</f>
        <v>9123.02</v>
      </c>
      <c r="Y65" s="16"/>
      <c r="Z65" s="3">
        <f>ROUND(SUM(Z62:Z64),5)</f>
        <v>9967.51</v>
      </c>
      <c r="AA65" s="16"/>
      <c r="AB65" s="3">
        <f>ROUND(SUM(AB62:AB64),5)</f>
        <v>10911.04</v>
      </c>
      <c r="AC65" s="16"/>
      <c r="AD65" s="3">
        <f>ROUND(SUM(AD62:AD64),5)</f>
        <v>14075.64</v>
      </c>
    </row>
    <row r="66" spans="1:30" x14ac:dyDescent="0.25">
      <c r="A66" s="2"/>
      <c r="B66" s="2"/>
      <c r="C66" s="2"/>
      <c r="D66" s="2"/>
      <c r="E66" s="2" t="s">
        <v>55</v>
      </c>
      <c r="F66" s="2"/>
      <c r="G66" s="2"/>
      <c r="H66" s="3">
        <v>1526.25</v>
      </c>
      <c r="I66" s="16"/>
      <c r="J66" s="3">
        <v>1530.28</v>
      </c>
      <c r="K66" s="16"/>
      <c r="L66" s="3">
        <v>1538.22</v>
      </c>
      <c r="M66" s="16"/>
      <c r="N66" s="3">
        <v>3084.76</v>
      </c>
      <c r="O66" s="16"/>
      <c r="P66" s="3">
        <v>0</v>
      </c>
      <c r="Q66" s="16"/>
      <c r="R66" s="3">
        <v>1221.9100000000001</v>
      </c>
      <c r="S66" s="16"/>
      <c r="T66" s="3">
        <v>0</v>
      </c>
      <c r="U66" s="16"/>
      <c r="V66" s="3">
        <v>1274.67</v>
      </c>
      <c r="W66" s="16"/>
      <c r="X66" s="3">
        <v>2554.0300000000002</v>
      </c>
      <c r="Y66" s="16"/>
      <c r="Z66" s="3">
        <v>1396.21</v>
      </c>
      <c r="AA66" s="16"/>
      <c r="AB66" s="3">
        <v>1409.48</v>
      </c>
      <c r="AC66" s="16"/>
      <c r="AD66" s="3">
        <v>4218.03</v>
      </c>
    </row>
    <row r="67" spans="1:30" x14ac:dyDescent="0.25">
      <c r="A67" s="2"/>
      <c r="B67" s="2"/>
      <c r="C67" s="2"/>
      <c r="D67" s="2"/>
      <c r="E67" s="2" t="s">
        <v>56</v>
      </c>
      <c r="F67" s="2"/>
      <c r="G67" s="2"/>
      <c r="H67" s="3">
        <v>0.03</v>
      </c>
      <c r="I67" s="16"/>
      <c r="J67" s="3">
        <v>0.04</v>
      </c>
      <c r="K67" s="16"/>
      <c r="L67" s="3">
        <v>0.05</v>
      </c>
      <c r="M67" s="16"/>
      <c r="N67" s="3">
        <v>0.05</v>
      </c>
      <c r="O67" s="16"/>
      <c r="P67" s="3">
        <v>0</v>
      </c>
      <c r="Q67" s="16"/>
      <c r="R67" s="3">
        <v>0</v>
      </c>
      <c r="S67" s="16"/>
      <c r="T67" s="3">
        <v>0</v>
      </c>
      <c r="U67" s="16"/>
      <c r="V67" s="3">
        <v>0</v>
      </c>
      <c r="W67" s="16"/>
      <c r="X67" s="3">
        <v>45</v>
      </c>
      <c r="Y67" s="16"/>
      <c r="Z67" s="3">
        <v>90</v>
      </c>
      <c r="AA67" s="16"/>
      <c r="AB67" s="3">
        <v>1891.53</v>
      </c>
      <c r="AC67" s="16"/>
      <c r="AD67" s="3">
        <v>3693.05</v>
      </c>
    </row>
    <row r="68" spans="1:30" x14ac:dyDescent="0.25">
      <c r="A68" s="2"/>
      <c r="B68" s="2"/>
      <c r="C68" s="2"/>
      <c r="D68" s="2"/>
      <c r="E68" s="2" t="s">
        <v>57</v>
      </c>
      <c r="F68" s="2"/>
      <c r="G68" s="2"/>
      <c r="H68" s="3">
        <v>3.42</v>
      </c>
      <c r="I68" s="16"/>
      <c r="J68" s="3">
        <v>14.98</v>
      </c>
      <c r="K68" s="16"/>
      <c r="L68" s="3">
        <v>23.43</v>
      </c>
      <c r="M68" s="16"/>
      <c r="N68" s="3">
        <v>-168.57</v>
      </c>
      <c r="O68" s="16"/>
      <c r="P68" s="3">
        <v>248</v>
      </c>
      <c r="Q68" s="16"/>
      <c r="R68" s="3">
        <v>2.41</v>
      </c>
      <c r="S68" s="16"/>
      <c r="T68" s="3">
        <v>7.24</v>
      </c>
      <c r="U68" s="16"/>
      <c r="V68" s="3">
        <v>2.65</v>
      </c>
      <c r="W68" s="16"/>
      <c r="X68" s="3">
        <v>29.12</v>
      </c>
      <c r="Y68" s="16"/>
      <c r="Z68" s="3">
        <v>118.03</v>
      </c>
      <c r="AA68" s="16"/>
      <c r="AB68" s="3">
        <v>437.73</v>
      </c>
      <c r="AC68" s="16"/>
      <c r="AD68" s="3">
        <v>437.73</v>
      </c>
    </row>
    <row r="69" spans="1:30" ht="15.75" thickBot="1" x14ac:dyDescent="0.3">
      <c r="A69" s="2"/>
      <c r="B69" s="2"/>
      <c r="C69" s="2"/>
      <c r="D69" s="2"/>
      <c r="E69" s="2" t="s">
        <v>92</v>
      </c>
      <c r="F69" s="2"/>
      <c r="G69" s="2"/>
      <c r="H69" s="4">
        <v>75</v>
      </c>
      <c r="I69" s="16"/>
      <c r="J69" s="4">
        <v>0</v>
      </c>
      <c r="K69" s="16"/>
      <c r="L69" s="4">
        <v>0</v>
      </c>
      <c r="M69" s="16"/>
      <c r="N69" s="4">
        <v>0</v>
      </c>
      <c r="O69" s="16"/>
      <c r="P69" s="4">
        <v>40</v>
      </c>
      <c r="Q69" s="16"/>
      <c r="R69" s="4">
        <v>600</v>
      </c>
      <c r="S69" s="16"/>
      <c r="T69" s="4">
        <v>1500</v>
      </c>
      <c r="U69" s="16"/>
      <c r="V69" s="4">
        <v>100</v>
      </c>
      <c r="W69" s="16"/>
      <c r="X69" s="4">
        <v>0</v>
      </c>
      <c r="Y69" s="16"/>
      <c r="Z69" s="4">
        <v>0</v>
      </c>
      <c r="AA69" s="16"/>
      <c r="AB69" s="4">
        <v>0</v>
      </c>
      <c r="AC69" s="16"/>
      <c r="AD69" s="4">
        <v>0</v>
      </c>
    </row>
    <row r="70" spans="1:30" ht="15.75" thickBot="1" x14ac:dyDescent="0.3">
      <c r="A70" s="2"/>
      <c r="B70" s="2"/>
      <c r="C70" s="2"/>
      <c r="D70" s="2" t="s">
        <v>58</v>
      </c>
      <c r="E70" s="2"/>
      <c r="F70" s="2"/>
      <c r="G70" s="2"/>
      <c r="H70" s="6">
        <f>ROUND(H56+H61+SUM(H65:H69),5)</f>
        <v>13560.67</v>
      </c>
      <c r="I70" s="16"/>
      <c r="J70" s="6">
        <f>ROUND(J56+J61+SUM(J65:J69),5)</f>
        <v>14400.57</v>
      </c>
      <c r="K70" s="16"/>
      <c r="L70" s="6">
        <f>ROUND(L56+L61+SUM(L65:L69),5)</f>
        <v>14151.58</v>
      </c>
      <c r="M70" s="16"/>
      <c r="N70" s="6">
        <f>ROUND(N56+N61+SUM(N65:N69),5)</f>
        <v>13886.5</v>
      </c>
      <c r="O70" s="16"/>
      <c r="P70" s="6">
        <f>ROUND(P56+P61+SUM(P65:P69),5)</f>
        <v>9400.26</v>
      </c>
      <c r="Q70" s="16"/>
      <c r="R70" s="6">
        <f>ROUND(R56+R61+SUM(R65:R69),5)</f>
        <v>10704.64</v>
      </c>
      <c r="S70" s="16"/>
      <c r="T70" s="6">
        <f>ROUND(T56+T61+SUM(T65:T69),5)</f>
        <v>11608.96</v>
      </c>
      <c r="U70" s="16"/>
      <c r="V70" s="6">
        <f>ROUND(V56+V61+SUM(V65:V69),5)</f>
        <v>12782.07</v>
      </c>
      <c r="W70" s="16"/>
      <c r="X70" s="6">
        <f>ROUND(X56+X61+SUM(X65:X69),5)</f>
        <v>14803.15</v>
      </c>
      <c r="Y70" s="16"/>
      <c r="Z70" s="6">
        <f>ROUND(Z56+Z61+SUM(Z65:Z69),5)</f>
        <v>14798.73</v>
      </c>
      <c r="AA70" s="16"/>
      <c r="AB70" s="6">
        <f>ROUND(AB56+AB61+SUM(AB65:AB69),5)</f>
        <v>18121.37</v>
      </c>
      <c r="AC70" s="16"/>
      <c r="AD70" s="6">
        <f>ROUND(AD56+AD61+SUM(AD65:AD69),5)</f>
        <v>26781.040000000001</v>
      </c>
    </row>
    <row r="71" spans="1:30" x14ac:dyDescent="0.25">
      <c r="A71" s="2"/>
      <c r="B71" s="2"/>
      <c r="C71" s="2" t="s">
        <v>59</v>
      </c>
      <c r="D71" s="2"/>
      <c r="E71" s="2"/>
      <c r="F71" s="2"/>
      <c r="G71" s="2"/>
      <c r="H71" s="3">
        <f>ROUND(H41+H44+H55+H70,5)</f>
        <v>20156.099999999999</v>
      </c>
      <c r="I71" s="16"/>
      <c r="J71" s="3">
        <f>ROUND(J41+J44+J55+J70,5)</f>
        <v>17537.990000000002</v>
      </c>
      <c r="K71" s="16"/>
      <c r="L71" s="3">
        <f>ROUND(L41+L44+L55+L70,5)</f>
        <v>14796.67</v>
      </c>
      <c r="M71" s="16"/>
      <c r="N71" s="3">
        <f>ROUND(N41+N44+N55+N70,5)</f>
        <v>26731.83</v>
      </c>
      <c r="O71" s="16"/>
      <c r="P71" s="3">
        <f>ROUND(P41+P44+P55+P70,5)</f>
        <v>27629.85</v>
      </c>
      <c r="Q71" s="16"/>
      <c r="R71" s="3">
        <f>ROUND(R41+R44+R55+R70,5)</f>
        <v>22515.8</v>
      </c>
      <c r="S71" s="16"/>
      <c r="T71" s="3">
        <f>ROUND(T41+T44+T55+T70,5)</f>
        <v>24836.23</v>
      </c>
      <c r="U71" s="16"/>
      <c r="V71" s="3">
        <f>ROUND(V41+V44+V55+V70,5)</f>
        <v>33773.46</v>
      </c>
      <c r="W71" s="16"/>
      <c r="X71" s="3">
        <f>ROUND(X41+X44+X55+X70,5)</f>
        <v>29341.8</v>
      </c>
      <c r="Y71" s="16"/>
      <c r="Z71" s="3">
        <f>ROUND(Z41+Z44+Z55+Z70,5)</f>
        <v>14031.24</v>
      </c>
      <c r="AA71" s="16"/>
      <c r="AB71" s="3">
        <f>ROUND(AB41+AB44+AB55+AB70,5)</f>
        <v>27824.67</v>
      </c>
      <c r="AC71" s="16"/>
      <c r="AD71" s="3">
        <f>ROUND(AD41+AD44+AD55+AD70,5)</f>
        <v>33976.370000000003</v>
      </c>
    </row>
    <row r="72" spans="1:30" x14ac:dyDescent="0.25">
      <c r="A72" s="2"/>
      <c r="B72" s="2"/>
      <c r="C72" s="2" t="s">
        <v>60</v>
      </c>
      <c r="D72" s="2"/>
      <c r="E72" s="2"/>
      <c r="F72" s="2"/>
      <c r="G72" s="2"/>
      <c r="H72" s="3"/>
      <c r="I72" s="16"/>
      <c r="J72" s="3"/>
      <c r="K72" s="16"/>
      <c r="L72" s="3"/>
      <c r="M72" s="16"/>
      <c r="N72" s="3"/>
      <c r="O72" s="16"/>
      <c r="P72" s="3"/>
      <c r="Q72" s="16"/>
      <c r="R72" s="3"/>
      <c r="S72" s="16"/>
      <c r="T72" s="3"/>
      <c r="U72" s="16"/>
      <c r="V72" s="3"/>
      <c r="W72" s="16"/>
      <c r="X72" s="3"/>
      <c r="Y72" s="16"/>
      <c r="Z72" s="3"/>
      <c r="AA72" s="16"/>
      <c r="AB72" s="3"/>
      <c r="AC72" s="16"/>
      <c r="AD72" s="3"/>
    </row>
    <row r="73" spans="1:30" ht="15.75" thickBot="1" x14ac:dyDescent="0.3">
      <c r="A73" s="2"/>
      <c r="B73" s="2"/>
      <c r="C73" s="2"/>
      <c r="D73" s="2" t="s">
        <v>61</v>
      </c>
      <c r="E73" s="2"/>
      <c r="F73" s="2"/>
      <c r="G73" s="2"/>
      <c r="H73" s="4">
        <v>9028.1</v>
      </c>
      <c r="I73" s="16"/>
      <c r="J73" s="4">
        <v>8930.0499999999993</v>
      </c>
      <c r="K73" s="16"/>
      <c r="L73" s="4">
        <v>8832</v>
      </c>
      <c r="M73" s="16"/>
      <c r="N73" s="4">
        <v>8733.9500000000007</v>
      </c>
      <c r="O73" s="16"/>
      <c r="P73" s="4">
        <v>8635.9</v>
      </c>
      <c r="Q73" s="16"/>
      <c r="R73" s="4">
        <v>8537.85</v>
      </c>
      <c r="S73" s="16"/>
      <c r="T73" s="4">
        <v>8439.7999999999993</v>
      </c>
      <c r="U73" s="16"/>
      <c r="V73" s="4">
        <v>8341.75</v>
      </c>
      <c r="W73" s="16"/>
      <c r="X73" s="4">
        <v>8243.7000000000007</v>
      </c>
      <c r="Y73" s="16"/>
      <c r="Z73" s="4">
        <v>8145.65</v>
      </c>
      <c r="AA73" s="16"/>
      <c r="AB73" s="4">
        <v>8047.6</v>
      </c>
      <c r="AC73" s="16"/>
      <c r="AD73" s="4">
        <v>7886.8</v>
      </c>
    </row>
    <row r="74" spans="1:30" ht="15.75" thickBot="1" x14ac:dyDescent="0.3">
      <c r="A74" s="2"/>
      <c r="B74" s="2"/>
      <c r="C74" s="2" t="s">
        <v>62</v>
      </c>
      <c r="D74" s="2"/>
      <c r="E74" s="2"/>
      <c r="F74" s="2"/>
      <c r="G74" s="2"/>
      <c r="H74" s="6">
        <f>ROUND(SUM(H72:H73),5)</f>
        <v>9028.1</v>
      </c>
      <c r="I74" s="16"/>
      <c r="J74" s="6">
        <f>ROUND(SUM(J72:J73),5)</f>
        <v>8930.0499999999993</v>
      </c>
      <c r="K74" s="16"/>
      <c r="L74" s="6">
        <f>ROUND(SUM(L72:L73),5)</f>
        <v>8832</v>
      </c>
      <c r="M74" s="16"/>
      <c r="N74" s="6">
        <f>ROUND(SUM(N72:N73),5)</f>
        <v>8733.9500000000007</v>
      </c>
      <c r="O74" s="16"/>
      <c r="P74" s="6">
        <f>ROUND(SUM(P72:P73),5)</f>
        <v>8635.9</v>
      </c>
      <c r="Q74" s="16"/>
      <c r="R74" s="6">
        <f>ROUND(SUM(R72:R73),5)</f>
        <v>8537.85</v>
      </c>
      <c r="S74" s="16"/>
      <c r="T74" s="6">
        <f>ROUND(SUM(T72:T73),5)</f>
        <v>8439.7999999999993</v>
      </c>
      <c r="U74" s="16"/>
      <c r="V74" s="6">
        <f>ROUND(SUM(V72:V73),5)</f>
        <v>8341.75</v>
      </c>
      <c r="W74" s="16"/>
      <c r="X74" s="6">
        <f>ROUND(SUM(X72:X73),5)</f>
        <v>8243.7000000000007</v>
      </c>
      <c r="Y74" s="16"/>
      <c r="Z74" s="6">
        <f>ROUND(SUM(Z72:Z73),5)</f>
        <v>8145.65</v>
      </c>
      <c r="AA74" s="16"/>
      <c r="AB74" s="6">
        <f>ROUND(SUM(AB72:AB73),5)</f>
        <v>8047.6</v>
      </c>
      <c r="AC74" s="16"/>
      <c r="AD74" s="6">
        <f>ROUND(SUM(AD72:AD73),5)</f>
        <v>7886.8</v>
      </c>
    </row>
    <row r="75" spans="1:30" x14ac:dyDescent="0.25">
      <c r="A75" s="2"/>
      <c r="B75" s="2" t="s">
        <v>63</v>
      </c>
      <c r="C75" s="2"/>
      <c r="D75" s="2"/>
      <c r="E75" s="2"/>
      <c r="F75" s="2"/>
      <c r="G75" s="2"/>
      <c r="H75" s="3">
        <f>ROUND(H40+H71+H74,5)</f>
        <v>29184.2</v>
      </c>
      <c r="I75" s="16"/>
      <c r="J75" s="3">
        <f>ROUND(J40+J71+J74,5)</f>
        <v>26468.04</v>
      </c>
      <c r="K75" s="16"/>
      <c r="L75" s="3">
        <f>ROUND(L40+L71+L74,5)</f>
        <v>23628.67</v>
      </c>
      <c r="M75" s="16"/>
      <c r="N75" s="3">
        <f>ROUND(N40+N71+N74,5)</f>
        <v>35465.78</v>
      </c>
      <c r="O75" s="16"/>
      <c r="P75" s="3">
        <f>ROUND(P40+P71+P74,5)</f>
        <v>36265.75</v>
      </c>
      <c r="Q75" s="16"/>
      <c r="R75" s="3">
        <f>ROUND(R40+R71+R74,5)</f>
        <v>31053.65</v>
      </c>
      <c r="S75" s="16"/>
      <c r="T75" s="3">
        <f>ROUND(T40+T71+T74,5)</f>
        <v>33276.03</v>
      </c>
      <c r="U75" s="16"/>
      <c r="V75" s="3">
        <f>ROUND(V40+V71+V74,5)</f>
        <v>42115.21</v>
      </c>
      <c r="W75" s="16"/>
      <c r="X75" s="3">
        <f>ROUND(X40+X71+X74,5)</f>
        <v>37585.5</v>
      </c>
      <c r="Y75" s="16"/>
      <c r="Z75" s="3">
        <f>ROUND(Z40+Z71+Z74,5)</f>
        <v>22176.89</v>
      </c>
      <c r="AA75" s="16"/>
      <c r="AB75" s="3">
        <f>ROUND(AB40+AB71+AB74,5)</f>
        <v>35872.269999999997</v>
      </c>
      <c r="AC75" s="16"/>
      <c r="AD75" s="3">
        <f>ROUND(AD40+AD71+AD74,5)</f>
        <v>41863.17</v>
      </c>
    </row>
    <row r="76" spans="1:30" x14ac:dyDescent="0.25">
      <c r="A76" s="2"/>
      <c r="B76" s="2" t="s">
        <v>64</v>
      </c>
      <c r="C76" s="2"/>
      <c r="D76" s="2"/>
      <c r="E76" s="2"/>
      <c r="F76" s="2"/>
      <c r="G76" s="2"/>
      <c r="H76" s="3"/>
      <c r="I76" s="16"/>
      <c r="J76" s="3"/>
      <c r="K76" s="16"/>
      <c r="L76" s="3"/>
      <c r="M76" s="16"/>
      <c r="N76" s="3"/>
      <c r="O76" s="16"/>
      <c r="P76" s="3"/>
      <c r="Q76" s="16"/>
      <c r="R76" s="3"/>
      <c r="S76" s="16"/>
      <c r="T76" s="3"/>
      <c r="U76" s="16"/>
      <c r="V76" s="3"/>
      <c r="W76" s="16"/>
      <c r="X76" s="3"/>
      <c r="Y76" s="16"/>
      <c r="Z76" s="3"/>
      <c r="AA76" s="16"/>
      <c r="AB76" s="3"/>
      <c r="AC76" s="16"/>
      <c r="AD76" s="3"/>
    </row>
    <row r="77" spans="1:30" x14ac:dyDescent="0.25">
      <c r="A77" s="2"/>
      <c r="B77" s="2"/>
      <c r="C77" s="2" t="s">
        <v>65</v>
      </c>
      <c r="D77" s="2"/>
      <c r="E77" s="2"/>
      <c r="F77" s="2"/>
      <c r="G77" s="2"/>
      <c r="H77" s="3">
        <v>-22987.7</v>
      </c>
      <c r="I77" s="16"/>
      <c r="J77" s="3">
        <v>-23223.48</v>
      </c>
      <c r="K77" s="16"/>
      <c r="L77" s="3">
        <v>-23223.48</v>
      </c>
      <c r="M77" s="16"/>
      <c r="N77" s="3">
        <v>-17227.22</v>
      </c>
      <c r="O77" s="16"/>
      <c r="P77" s="3">
        <v>-27290.2</v>
      </c>
      <c r="Q77" s="16"/>
      <c r="R77" s="3">
        <v>53886.73</v>
      </c>
      <c r="S77" s="16"/>
      <c r="T77" s="3">
        <v>54494.48</v>
      </c>
      <c r="U77" s="16"/>
      <c r="V77" s="3">
        <v>54494.48</v>
      </c>
      <c r="W77" s="16"/>
      <c r="X77" s="3">
        <v>62564.54</v>
      </c>
      <c r="Y77" s="16"/>
      <c r="Z77" s="3">
        <v>67085.86</v>
      </c>
      <c r="AA77" s="16"/>
      <c r="AB77" s="3">
        <v>71419.929999999993</v>
      </c>
      <c r="AC77" s="16"/>
      <c r="AD77" s="3">
        <v>74980.98</v>
      </c>
    </row>
    <row r="78" spans="1:30" x14ac:dyDescent="0.25">
      <c r="A78" s="2"/>
      <c r="B78" s="2"/>
      <c r="C78" s="2" t="s">
        <v>66</v>
      </c>
      <c r="D78" s="2"/>
      <c r="E78" s="2"/>
      <c r="F78" s="2"/>
      <c r="G78" s="2"/>
      <c r="H78" s="3"/>
      <c r="I78" s="16"/>
      <c r="J78" s="3"/>
      <c r="K78" s="16"/>
      <c r="L78" s="3"/>
      <c r="M78" s="16"/>
      <c r="N78" s="3"/>
      <c r="O78" s="16"/>
      <c r="P78" s="3"/>
      <c r="Q78" s="16"/>
      <c r="R78" s="3"/>
      <c r="S78" s="16"/>
      <c r="T78" s="3"/>
      <c r="U78" s="16"/>
      <c r="V78" s="3"/>
      <c r="W78" s="16"/>
      <c r="X78" s="3"/>
      <c r="Y78" s="16"/>
      <c r="Z78" s="3"/>
      <c r="AA78" s="16"/>
      <c r="AB78" s="3"/>
      <c r="AC78" s="16"/>
      <c r="AD78" s="3"/>
    </row>
    <row r="79" spans="1:30" x14ac:dyDescent="0.25">
      <c r="A79" s="2"/>
      <c r="B79" s="2"/>
      <c r="C79" s="2"/>
      <c r="D79" s="2" t="s">
        <v>67</v>
      </c>
      <c r="E79" s="2"/>
      <c r="F79" s="2"/>
      <c r="G79" s="2"/>
      <c r="H79" s="3">
        <v>10780</v>
      </c>
      <c r="I79" s="16"/>
      <c r="J79" s="3">
        <v>10780</v>
      </c>
      <c r="K79" s="16"/>
      <c r="L79" s="3">
        <v>10780</v>
      </c>
      <c r="M79" s="16"/>
      <c r="N79" s="3">
        <v>10780</v>
      </c>
      <c r="O79" s="16"/>
      <c r="P79" s="3">
        <v>21353.46</v>
      </c>
      <c r="Q79" s="16"/>
      <c r="R79" s="3">
        <v>21353.46</v>
      </c>
      <c r="S79" s="16"/>
      <c r="T79" s="3">
        <v>21353.46</v>
      </c>
      <c r="U79" s="16"/>
      <c r="V79" s="3">
        <v>21353.46</v>
      </c>
      <c r="W79" s="16"/>
      <c r="X79" s="3">
        <v>21353.46</v>
      </c>
      <c r="Y79" s="16"/>
      <c r="Z79" s="3">
        <v>21353.46</v>
      </c>
      <c r="AA79" s="16"/>
      <c r="AB79" s="3">
        <v>21353.46</v>
      </c>
      <c r="AC79" s="16"/>
      <c r="AD79" s="3">
        <v>21353.46</v>
      </c>
    </row>
    <row r="80" spans="1:30" x14ac:dyDescent="0.25">
      <c r="A80" s="2"/>
      <c r="B80" s="2"/>
      <c r="C80" s="2"/>
      <c r="D80" s="2" t="s">
        <v>68</v>
      </c>
      <c r="E80" s="2"/>
      <c r="F80" s="2"/>
      <c r="G80" s="2"/>
      <c r="H80" s="3">
        <v>95480.42</v>
      </c>
      <c r="I80" s="16"/>
      <c r="J80" s="3">
        <v>95480.42</v>
      </c>
      <c r="K80" s="16"/>
      <c r="L80" s="3">
        <v>95480.42</v>
      </c>
      <c r="M80" s="16"/>
      <c r="N80" s="3">
        <v>95480.42</v>
      </c>
      <c r="O80" s="16"/>
      <c r="P80" s="3">
        <v>95480.42</v>
      </c>
      <c r="Q80" s="16"/>
      <c r="R80" s="3">
        <v>95480.42</v>
      </c>
      <c r="S80" s="16"/>
      <c r="T80" s="3">
        <v>95480.42</v>
      </c>
      <c r="U80" s="16"/>
      <c r="V80" s="3">
        <v>95480.42</v>
      </c>
      <c r="W80" s="16"/>
      <c r="X80" s="3">
        <v>95480.42</v>
      </c>
      <c r="Y80" s="16"/>
      <c r="Z80" s="3">
        <v>95480.42</v>
      </c>
      <c r="AA80" s="16"/>
      <c r="AB80" s="3">
        <v>95480.42</v>
      </c>
      <c r="AC80" s="16"/>
      <c r="AD80" s="3">
        <v>95480.42</v>
      </c>
    </row>
    <row r="81" spans="1:30" x14ac:dyDescent="0.25">
      <c r="A81" s="2"/>
      <c r="B81" s="2"/>
      <c r="C81" s="2"/>
      <c r="D81" s="2" t="s">
        <v>69</v>
      </c>
      <c r="E81" s="2"/>
      <c r="F81" s="2"/>
      <c r="G81" s="2"/>
      <c r="H81" s="3">
        <v>42708.62</v>
      </c>
      <c r="I81" s="16"/>
      <c r="J81" s="3">
        <v>42985.06</v>
      </c>
      <c r="K81" s="16"/>
      <c r="L81" s="3">
        <v>42985.06</v>
      </c>
      <c r="M81" s="16"/>
      <c r="N81" s="3">
        <v>57517.94</v>
      </c>
      <c r="O81" s="16"/>
      <c r="P81" s="3">
        <v>57023.37</v>
      </c>
      <c r="Q81" s="16"/>
      <c r="R81" s="3">
        <v>56315.33</v>
      </c>
      <c r="S81" s="16"/>
      <c r="T81" s="3">
        <v>55707.58</v>
      </c>
      <c r="U81" s="16"/>
      <c r="V81" s="3">
        <v>55707.58</v>
      </c>
      <c r="W81" s="16"/>
      <c r="X81" s="3">
        <v>47637.52</v>
      </c>
      <c r="Y81" s="16"/>
      <c r="Z81" s="3">
        <v>43116.2</v>
      </c>
      <c r="AA81" s="16"/>
      <c r="AB81" s="3">
        <v>38782.129999999997</v>
      </c>
      <c r="AC81" s="16"/>
      <c r="AD81" s="3">
        <v>35221.08</v>
      </c>
    </row>
    <row r="82" spans="1:30" ht="15.75" thickBot="1" x14ac:dyDescent="0.3">
      <c r="A82" s="2"/>
      <c r="B82" s="2"/>
      <c r="C82" s="2"/>
      <c r="D82" s="2" t="s">
        <v>93</v>
      </c>
      <c r="E82" s="2"/>
      <c r="F82" s="2"/>
      <c r="G82" s="2"/>
      <c r="H82" s="7">
        <v>10385.709999999999</v>
      </c>
      <c r="I82" s="16"/>
      <c r="J82" s="7">
        <v>10345.049999999999</v>
      </c>
      <c r="K82" s="16"/>
      <c r="L82" s="7">
        <v>10345.049999999999</v>
      </c>
      <c r="M82" s="16"/>
      <c r="N82" s="7">
        <v>15.91</v>
      </c>
      <c r="O82" s="16"/>
      <c r="P82" s="7">
        <v>0</v>
      </c>
      <c r="Q82" s="16"/>
      <c r="R82" s="7">
        <v>0</v>
      </c>
      <c r="S82" s="16"/>
      <c r="T82" s="7">
        <v>0</v>
      </c>
      <c r="U82" s="16"/>
      <c r="V82" s="7">
        <v>0</v>
      </c>
      <c r="W82" s="16"/>
      <c r="X82" s="7">
        <v>0</v>
      </c>
      <c r="Y82" s="16"/>
      <c r="Z82" s="7">
        <v>0</v>
      </c>
      <c r="AA82" s="16"/>
      <c r="AB82" s="7">
        <v>0</v>
      </c>
      <c r="AC82" s="16"/>
      <c r="AD82" s="7">
        <v>0</v>
      </c>
    </row>
    <row r="83" spans="1:30" x14ac:dyDescent="0.25">
      <c r="A83" s="2"/>
      <c r="B83" s="2"/>
      <c r="C83" s="2" t="s">
        <v>70</v>
      </c>
      <c r="D83" s="2"/>
      <c r="E83" s="2"/>
      <c r="F83" s="2"/>
      <c r="G83" s="2"/>
      <c r="H83" s="3">
        <f>ROUND(SUM(H79:H82),5)</f>
        <v>159354.75</v>
      </c>
      <c r="I83" s="16"/>
      <c r="J83" s="3">
        <f t="shared" ref="J83" si="22">ROUND(SUM(J79:J82),5)</f>
        <v>159590.53</v>
      </c>
      <c r="K83" s="16"/>
      <c r="L83" s="3">
        <f t="shared" ref="L83" si="23">ROUND(SUM(L79:L82),5)</f>
        <v>159590.53</v>
      </c>
      <c r="M83" s="16"/>
      <c r="N83" s="3">
        <f t="shared" ref="N83" si="24">ROUND(SUM(N79:N82),5)</f>
        <v>163794.26999999999</v>
      </c>
      <c r="O83" s="16"/>
      <c r="P83" s="3">
        <f t="shared" ref="P83" si="25">ROUND(SUM(P79:P82),5)</f>
        <v>173857.25</v>
      </c>
      <c r="Q83" s="16"/>
      <c r="R83" s="3">
        <f t="shared" ref="R83" si="26">ROUND(SUM(R79:R82),5)</f>
        <v>173149.21</v>
      </c>
      <c r="S83" s="16"/>
      <c r="T83" s="3">
        <f t="shared" ref="T83" si="27">ROUND(SUM(T79:T82),5)</f>
        <v>172541.46</v>
      </c>
      <c r="U83" s="16"/>
      <c r="V83" s="3">
        <f t="shared" ref="V83" si="28">ROUND(SUM(V79:V82),5)</f>
        <v>172541.46</v>
      </c>
      <c r="W83" s="16"/>
      <c r="X83" s="3">
        <f t="shared" ref="X83" si="29">ROUND(SUM(X79:X82),5)</f>
        <v>164471.4</v>
      </c>
      <c r="Y83" s="16"/>
      <c r="Z83" s="3">
        <f t="shared" ref="Z83" si="30">ROUND(SUM(Z79:Z82),5)</f>
        <v>159950.07999999999</v>
      </c>
      <c r="AA83" s="16"/>
      <c r="AB83" s="3">
        <f t="shared" ref="AB83" si="31">ROUND(SUM(AB79:AB82),5)</f>
        <v>155616.01</v>
      </c>
      <c r="AC83" s="16"/>
      <c r="AD83" s="3">
        <f t="shared" ref="AD83" si="32">ROUND(SUM(AD79:AD82),5)</f>
        <v>152054.96</v>
      </c>
    </row>
    <row r="84" spans="1:30" x14ac:dyDescent="0.25">
      <c r="A84" s="2"/>
      <c r="B84" s="2"/>
      <c r="C84" s="2" t="s">
        <v>94</v>
      </c>
      <c r="D84" s="2"/>
      <c r="E84" s="2"/>
      <c r="F84" s="2"/>
      <c r="G84" s="2"/>
      <c r="H84" s="3"/>
      <c r="I84" s="16"/>
      <c r="J84" s="3"/>
      <c r="K84" s="16"/>
      <c r="L84" s="3"/>
      <c r="M84" s="16"/>
      <c r="N84" s="3"/>
      <c r="O84" s="16"/>
      <c r="P84" s="3"/>
      <c r="Q84" s="16"/>
      <c r="R84" s="3"/>
      <c r="S84" s="16"/>
      <c r="T84" s="3"/>
      <c r="U84" s="16"/>
      <c r="V84" s="3"/>
      <c r="W84" s="16"/>
      <c r="X84" s="3"/>
      <c r="Y84" s="16"/>
      <c r="Z84" s="3"/>
      <c r="AA84" s="16"/>
      <c r="AB84" s="3"/>
      <c r="AC84" s="16"/>
      <c r="AD84" s="3"/>
    </row>
    <row r="85" spans="1:30" ht="15.75" thickBot="1" x14ac:dyDescent="0.3">
      <c r="A85" s="2"/>
      <c r="B85" s="2"/>
      <c r="C85" s="2"/>
      <c r="D85" s="2" t="s">
        <v>95</v>
      </c>
      <c r="E85" s="2"/>
      <c r="F85" s="2"/>
      <c r="G85" s="2"/>
      <c r="H85" s="7">
        <v>10200</v>
      </c>
      <c r="I85" s="16"/>
      <c r="J85" s="7">
        <v>10200</v>
      </c>
      <c r="K85" s="16"/>
      <c r="L85" s="7">
        <v>10200</v>
      </c>
      <c r="M85" s="16"/>
      <c r="N85" s="7">
        <v>0</v>
      </c>
      <c r="O85" s="16"/>
      <c r="P85" s="7">
        <v>0</v>
      </c>
      <c r="Q85" s="16"/>
      <c r="R85" s="7">
        <v>0</v>
      </c>
      <c r="S85" s="16"/>
      <c r="T85" s="7">
        <v>0</v>
      </c>
      <c r="U85" s="16"/>
      <c r="V85" s="7">
        <v>0</v>
      </c>
      <c r="W85" s="16"/>
      <c r="X85" s="7">
        <v>0</v>
      </c>
      <c r="Y85" s="16"/>
      <c r="Z85" s="7">
        <v>0</v>
      </c>
      <c r="AA85" s="16"/>
      <c r="AB85" s="7">
        <v>0</v>
      </c>
      <c r="AC85" s="16"/>
      <c r="AD85" s="7">
        <v>0</v>
      </c>
    </row>
    <row r="86" spans="1:30" x14ac:dyDescent="0.25">
      <c r="A86" s="2"/>
      <c r="B86" s="2"/>
      <c r="C86" s="2" t="s">
        <v>96</v>
      </c>
      <c r="D86" s="2"/>
      <c r="E86" s="2"/>
      <c r="F86" s="2"/>
      <c r="G86" s="2"/>
      <c r="H86" s="3">
        <f>ROUND(SUM(H84:H85),5)</f>
        <v>10200</v>
      </c>
      <c r="I86" s="16"/>
      <c r="J86" s="3">
        <f>ROUND(SUM(J84:J85),5)</f>
        <v>10200</v>
      </c>
      <c r="K86" s="16"/>
      <c r="L86" s="3">
        <f>ROUND(SUM(L84:L85),5)</f>
        <v>10200</v>
      </c>
      <c r="M86" s="16"/>
      <c r="N86" s="3">
        <f>ROUND(SUM(N84:N85),5)</f>
        <v>0</v>
      </c>
      <c r="O86" s="16"/>
      <c r="P86" s="3">
        <f>ROUND(SUM(P84:P85),5)</f>
        <v>0</v>
      </c>
      <c r="Q86" s="16"/>
      <c r="R86" s="3">
        <f>ROUND(SUM(R84:R85),5)</f>
        <v>0</v>
      </c>
      <c r="S86" s="16"/>
      <c r="T86" s="3">
        <f>ROUND(SUM(T84:T85),5)</f>
        <v>0</v>
      </c>
      <c r="U86" s="16"/>
      <c r="V86" s="3">
        <f>ROUND(SUM(V84:V85),5)</f>
        <v>0</v>
      </c>
      <c r="W86" s="16"/>
      <c r="X86" s="3">
        <f>ROUND(SUM(X84:X85),5)</f>
        <v>0</v>
      </c>
      <c r="Y86" s="16"/>
      <c r="Z86" s="3">
        <f>ROUND(SUM(Z84:Z85),5)</f>
        <v>0</v>
      </c>
      <c r="AA86" s="16"/>
      <c r="AB86" s="3">
        <f>ROUND(SUM(AB84:AB85),5)</f>
        <v>0</v>
      </c>
      <c r="AC86" s="16"/>
      <c r="AD86" s="3">
        <f>ROUND(SUM(AD84:AD85),5)</f>
        <v>0</v>
      </c>
    </row>
    <row r="87" spans="1:30" ht="15.75" thickBot="1" x14ac:dyDescent="0.3">
      <c r="A87" s="2"/>
      <c r="B87" s="2"/>
      <c r="C87" s="2" t="s">
        <v>71</v>
      </c>
      <c r="D87" s="2"/>
      <c r="E87" s="2"/>
      <c r="F87" s="2"/>
      <c r="G87" s="2"/>
      <c r="H87" s="4">
        <v>117721.14</v>
      </c>
      <c r="I87" s="16"/>
      <c r="J87" s="4">
        <v>146163.73000000001</v>
      </c>
      <c r="K87" s="16"/>
      <c r="L87" s="4">
        <v>224926.3</v>
      </c>
      <c r="M87" s="16"/>
      <c r="N87" s="4">
        <v>211870.79</v>
      </c>
      <c r="O87" s="16"/>
      <c r="P87" s="4">
        <v>80468.89</v>
      </c>
      <c r="Q87" s="16"/>
      <c r="R87" s="4">
        <v>53619.98</v>
      </c>
      <c r="S87" s="16"/>
      <c r="T87" s="4">
        <v>50979.01</v>
      </c>
      <c r="U87" s="16"/>
      <c r="V87" s="4">
        <v>46838.62</v>
      </c>
      <c r="W87" s="16"/>
      <c r="X87" s="4">
        <v>77535.7</v>
      </c>
      <c r="Y87" s="16"/>
      <c r="Z87" s="4">
        <v>72776.639999999999</v>
      </c>
      <c r="AA87" s="16"/>
      <c r="AB87" s="4">
        <v>48076.56</v>
      </c>
      <c r="AC87" s="16"/>
      <c r="AD87" s="4">
        <v>56885.49</v>
      </c>
    </row>
    <row r="88" spans="1:30" ht="15.75" thickBot="1" x14ac:dyDescent="0.3">
      <c r="A88" s="2"/>
      <c r="B88" s="2" t="s">
        <v>72</v>
      </c>
      <c r="C88" s="2"/>
      <c r="D88" s="2"/>
      <c r="E88" s="2"/>
      <c r="F88" s="2"/>
      <c r="G88" s="2"/>
      <c r="H88" s="5">
        <f>ROUND(SUM(H76:H77)+H83+SUM(H86:H87),5)</f>
        <v>264288.19</v>
      </c>
      <c r="I88" s="16"/>
      <c r="J88" s="5">
        <f>ROUND(SUM(J76:J77)+J83+SUM(J86:J87),5)</f>
        <v>292730.78000000003</v>
      </c>
      <c r="K88" s="16"/>
      <c r="L88" s="5">
        <f>ROUND(SUM(L76:L77)+L83+SUM(L86:L87),5)</f>
        <v>371493.35</v>
      </c>
      <c r="M88" s="16"/>
      <c r="N88" s="5">
        <f>ROUND(SUM(N76:N77)+N83+SUM(N86:N87),5)</f>
        <v>358437.84</v>
      </c>
      <c r="O88" s="16"/>
      <c r="P88" s="5">
        <f>ROUND(SUM(P76:P77)+P83+SUM(P86:P87),5)</f>
        <v>227035.94</v>
      </c>
      <c r="Q88" s="16"/>
      <c r="R88" s="5">
        <f>ROUND(SUM(R76:R77)+R83+SUM(R86:R87),5)</f>
        <v>280655.92</v>
      </c>
      <c r="S88" s="16"/>
      <c r="T88" s="5">
        <f>ROUND(SUM(T76:T77)+T83+SUM(T86:T87),5)</f>
        <v>278014.95</v>
      </c>
      <c r="U88" s="16"/>
      <c r="V88" s="5">
        <f>ROUND(SUM(V76:V77)+V83+SUM(V86:V87),5)</f>
        <v>273874.56</v>
      </c>
      <c r="W88" s="16"/>
      <c r="X88" s="5">
        <f>ROUND(SUM(X76:X77)+X83+SUM(X86:X87),5)</f>
        <v>304571.64</v>
      </c>
      <c r="Y88" s="16"/>
      <c r="Z88" s="5">
        <f>ROUND(SUM(Z76:Z77)+Z83+SUM(Z86:Z87),5)</f>
        <v>299812.58</v>
      </c>
      <c r="AA88" s="16"/>
      <c r="AB88" s="5">
        <f>ROUND(SUM(AB76:AB77)+AB83+SUM(AB86:AB87),5)</f>
        <v>275112.5</v>
      </c>
      <c r="AC88" s="16"/>
      <c r="AD88" s="5">
        <f>ROUND(SUM(AD76:AD77)+AD83+SUM(AD86:AD87),5)</f>
        <v>283921.43</v>
      </c>
    </row>
    <row r="89" spans="1:30" s="9" customFormat="1" ht="12" thickBot="1" x14ac:dyDescent="0.25">
      <c r="A89" s="2" t="s">
        <v>73</v>
      </c>
      <c r="B89" s="2"/>
      <c r="C89" s="2"/>
      <c r="D89" s="2"/>
      <c r="E89" s="2"/>
      <c r="F89" s="2"/>
      <c r="G89" s="2"/>
      <c r="H89" s="8">
        <f>ROUND(H39+H75+H88,5)</f>
        <v>293472.39</v>
      </c>
      <c r="I89" s="2"/>
      <c r="J89" s="8">
        <f>ROUND(J39+J75+J88,5)</f>
        <v>319198.82</v>
      </c>
      <c r="K89" s="2"/>
      <c r="L89" s="8">
        <f>ROUND(L39+L75+L88,5)</f>
        <v>395122.02</v>
      </c>
      <c r="M89" s="2"/>
      <c r="N89" s="8">
        <f>ROUND(N39+N75+N88,5)</f>
        <v>393903.62</v>
      </c>
      <c r="O89" s="2"/>
      <c r="P89" s="8">
        <f>ROUND(P39+P75+P88,5)</f>
        <v>263301.69</v>
      </c>
      <c r="Q89" s="2"/>
      <c r="R89" s="8">
        <f>ROUND(R39+R75+R88,5)</f>
        <v>311709.57</v>
      </c>
      <c r="S89" s="2"/>
      <c r="T89" s="8">
        <f>ROUND(T39+T75+T88,5)</f>
        <v>311290.98</v>
      </c>
      <c r="U89" s="2"/>
      <c r="V89" s="8">
        <f>ROUND(V39+V75+V88,5)</f>
        <v>315989.77</v>
      </c>
      <c r="W89" s="2"/>
      <c r="X89" s="8">
        <f>ROUND(X39+X75+X88,5)</f>
        <v>342157.14</v>
      </c>
      <c r="Y89" s="2"/>
      <c r="Z89" s="8">
        <f>ROUND(Z39+Z75+Z88,5)</f>
        <v>321989.46999999997</v>
      </c>
      <c r="AA89" s="2"/>
      <c r="AB89" s="8">
        <f>ROUND(AB39+AB75+AB88,5)</f>
        <v>310984.77</v>
      </c>
      <c r="AC89" s="2"/>
      <c r="AD89" s="8">
        <f>ROUND(AD39+AD75+AD88,5)</f>
        <v>325784.59999999998</v>
      </c>
    </row>
    <row r="90" spans="1:30" ht="15.75" thickTop="1" x14ac:dyDescent="0.25"/>
  </sheetData>
  <pageMargins left="0.45" right="0.2" top="0.75" bottom="0.75" header="0.1" footer="0.3"/>
  <pageSetup scale="86" orientation="portrait" r:id="rId1"/>
  <headerFooter>
    <oddHeader>&amp;L&amp;"Arial,Bold"&amp;8 4:39 PM
 12/31/19
 Accrual Basis&amp;C&amp;"Arial,Bold"&amp;12 League of Women Voters of California
&amp;14 Statement of Financial Position
&amp;10 As of November 30,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M64"/>
  <sheetViews>
    <sheetView workbookViewId="0">
      <pane xSplit="7" ySplit="1" topLeftCell="M2" activePane="bottomRight" state="frozenSplit"/>
      <selection pane="topRight" activeCell="H1" sqref="H1"/>
      <selection pane="bottomLeft" activeCell="A2" sqref="A2"/>
      <selection pane="bottomRight" activeCell="AG39" sqref="AG39:AG41"/>
    </sheetView>
  </sheetViews>
  <sheetFormatPr defaultRowHeight="15" x14ac:dyDescent="0.25"/>
  <cols>
    <col min="1" max="6" width="3" style="13" customWidth="1"/>
    <col min="7" max="7" width="28.5703125" style="13" customWidth="1"/>
    <col min="8" max="8" width="8.42578125" style="14" bestFit="1" customWidth="1"/>
    <col min="9" max="9" width="2.28515625" style="14" customWidth="1"/>
    <col min="10" max="10" width="7.85546875" style="14" bestFit="1" customWidth="1"/>
    <col min="11" max="11" width="2.28515625" style="14" customWidth="1"/>
    <col min="12" max="12" width="8.7109375" style="14" bestFit="1" customWidth="1"/>
    <col min="13" max="13" width="2.28515625" style="14" customWidth="1"/>
    <col min="14" max="14" width="8.42578125" style="14" bestFit="1" customWidth="1"/>
    <col min="15" max="15" width="2.28515625" style="14" customWidth="1"/>
    <col min="16" max="16" width="9.28515625" style="14" bestFit="1" customWidth="1"/>
    <col min="17" max="17" width="2.28515625" style="14" customWidth="1"/>
    <col min="18" max="18" width="7.85546875" style="14" bestFit="1" customWidth="1"/>
    <col min="19" max="19" width="2.28515625" style="14" customWidth="1"/>
    <col min="20" max="20" width="7.85546875" style="14" bestFit="1" customWidth="1"/>
    <col min="21" max="21" width="2.28515625" style="14" customWidth="1"/>
    <col min="22" max="22" width="7.85546875" style="14" bestFit="1" customWidth="1"/>
    <col min="23" max="23" width="2.28515625" style="14" customWidth="1"/>
    <col min="24" max="24" width="7.85546875" style="14" bestFit="1" customWidth="1"/>
    <col min="25" max="25" width="2.28515625" style="14" customWidth="1"/>
    <col min="26" max="26" width="7.85546875" style="14" bestFit="1" customWidth="1"/>
    <col min="27" max="27" width="2.28515625" style="14" customWidth="1"/>
    <col min="28" max="28" width="8.42578125" style="14" bestFit="1" customWidth="1"/>
    <col min="29" max="29" width="2.28515625" style="14" customWidth="1"/>
    <col min="30" max="30" width="7.85546875" style="14" bestFit="1" customWidth="1"/>
    <col min="31" max="31" width="2.28515625" style="14" customWidth="1"/>
    <col min="32" max="32" width="8.7109375" style="14" bestFit="1" customWidth="1"/>
    <col min="33" max="33" width="67.28515625" customWidth="1"/>
  </cols>
  <sheetData>
    <row r="1" spans="1:32" s="12" customFormat="1" ht="15.75" thickBot="1" x14ac:dyDescent="0.3">
      <c r="A1" s="10"/>
      <c r="B1" s="10"/>
      <c r="C1" s="10"/>
      <c r="D1" s="10"/>
      <c r="E1" s="10"/>
      <c r="F1" s="10"/>
      <c r="G1" s="10"/>
      <c r="H1" s="11" t="s">
        <v>97</v>
      </c>
      <c r="I1" s="15"/>
      <c r="J1" s="11" t="s">
        <v>98</v>
      </c>
      <c r="K1" s="15"/>
      <c r="L1" s="11" t="s">
        <v>99</v>
      </c>
      <c r="M1" s="15"/>
      <c r="N1" s="11" t="s">
        <v>100</v>
      </c>
      <c r="O1" s="15"/>
      <c r="P1" s="11" t="s">
        <v>101</v>
      </c>
      <c r="Q1" s="15"/>
      <c r="R1" s="11" t="s">
        <v>102</v>
      </c>
      <c r="S1" s="15"/>
      <c r="T1" s="11" t="s">
        <v>103</v>
      </c>
      <c r="U1" s="15"/>
      <c r="V1" s="11" t="s">
        <v>104</v>
      </c>
      <c r="W1" s="15"/>
      <c r="X1" s="11" t="s">
        <v>105</v>
      </c>
      <c r="Y1" s="15"/>
      <c r="Z1" s="11" t="s">
        <v>106</v>
      </c>
      <c r="AA1" s="15"/>
      <c r="AB1" s="11" t="s">
        <v>312</v>
      </c>
      <c r="AC1" s="15"/>
      <c r="AD1" s="11" t="s">
        <v>313</v>
      </c>
      <c r="AE1" s="15"/>
      <c r="AF1" s="11" t="s">
        <v>107</v>
      </c>
    </row>
    <row r="2" spans="1:32" ht="15.75" thickTop="1" x14ac:dyDescent="0.25">
      <c r="A2" s="2"/>
      <c r="B2" s="2" t="s">
        <v>108</v>
      </c>
      <c r="C2" s="2"/>
      <c r="D2" s="2"/>
      <c r="E2" s="2"/>
      <c r="F2" s="2"/>
      <c r="G2" s="2"/>
      <c r="H2" s="3"/>
      <c r="I2" s="16"/>
      <c r="J2" s="3"/>
      <c r="K2" s="16"/>
      <c r="L2" s="3"/>
      <c r="M2" s="16"/>
      <c r="N2" s="3"/>
      <c r="O2" s="16"/>
      <c r="P2" s="3"/>
      <c r="Q2" s="16"/>
      <c r="R2" s="3"/>
      <c r="S2" s="16"/>
      <c r="T2" s="3"/>
      <c r="U2" s="16"/>
      <c r="V2" s="3"/>
      <c r="W2" s="16"/>
      <c r="X2" s="3"/>
      <c r="Y2" s="16"/>
      <c r="Z2" s="3"/>
      <c r="AA2" s="16"/>
      <c r="AB2" s="3"/>
      <c r="AC2" s="16"/>
      <c r="AD2" s="3"/>
      <c r="AE2" s="16"/>
      <c r="AF2" s="3"/>
    </row>
    <row r="3" spans="1:32" x14ac:dyDescent="0.25">
      <c r="A3" s="2"/>
      <c r="B3" s="2"/>
      <c r="C3" s="2"/>
      <c r="D3" s="2" t="s">
        <v>109</v>
      </c>
      <c r="E3" s="2"/>
      <c r="F3" s="2"/>
      <c r="G3" s="2"/>
      <c r="H3" s="3"/>
      <c r="I3" s="16"/>
      <c r="J3" s="3"/>
      <c r="K3" s="16"/>
      <c r="L3" s="3"/>
      <c r="M3" s="16"/>
      <c r="N3" s="3"/>
      <c r="O3" s="16"/>
      <c r="P3" s="3"/>
      <c r="Q3" s="16"/>
      <c r="R3" s="3"/>
      <c r="S3" s="16"/>
      <c r="T3" s="3"/>
      <c r="U3" s="16"/>
      <c r="V3" s="3"/>
      <c r="W3" s="16"/>
      <c r="X3" s="3"/>
      <c r="Y3" s="16"/>
      <c r="Z3" s="3"/>
      <c r="AA3" s="16"/>
      <c r="AB3" s="3"/>
      <c r="AC3" s="16"/>
      <c r="AD3" s="3"/>
      <c r="AE3" s="16"/>
      <c r="AF3" s="3"/>
    </row>
    <row r="4" spans="1:32" x14ac:dyDescent="0.25">
      <c r="A4" s="2"/>
      <c r="B4" s="2"/>
      <c r="C4" s="2"/>
      <c r="D4" s="2"/>
      <c r="E4" s="2" t="s">
        <v>110</v>
      </c>
      <c r="F4" s="2"/>
      <c r="G4" s="2"/>
      <c r="H4" s="3"/>
      <c r="I4" s="16"/>
      <c r="J4" s="3"/>
      <c r="K4" s="16"/>
      <c r="L4" s="3"/>
      <c r="M4" s="16"/>
      <c r="N4" s="3"/>
      <c r="O4" s="16"/>
      <c r="P4" s="3"/>
      <c r="Q4" s="16"/>
      <c r="R4" s="3"/>
      <c r="S4" s="16"/>
      <c r="T4" s="3"/>
      <c r="U4" s="16"/>
      <c r="V4" s="3"/>
      <c r="W4" s="16"/>
      <c r="X4" s="3"/>
      <c r="Y4" s="16"/>
      <c r="Z4" s="3"/>
      <c r="AA4" s="16"/>
      <c r="AB4" s="3"/>
      <c r="AC4" s="16"/>
      <c r="AD4" s="3"/>
      <c r="AE4" s="16"/>
      <c r="AF4" s="3"/>
    </row>
    <row r="5" spans="1:32" x14ac:dyDescent="0.25">
      <c r="A5" s="2"/>
      <c r="B5" s="2"/>
      <c r="C5" s="2"/>
      <c r="D5" s="2"/>
      <c r="E5" s="2"/>
      <c r="F5" s="2" t="s">
        <v>111</v>
      </c>
      <c r="G5" s="2"/>
      <c r="H5" s="3">
        <v>973</v>
      </c>
      <c r="I5" s="16"/>
      <c r="J5" s="3">
        <v>0</v>
      </c>
      <c r="K5" s="16"/>
      <c r="L5" s="3">
        <v>30334.5</v>
      </c>
      <c r="M5" s="16"/>
      <c r="N5" s="3">
        <v>0</v>
      </c>
      <c r="O5" s="16"/>
      <c r="P5" s="3">
        <v>0</v>
      </c>
      <c r="Q5" s="16"/>
      <c r="R5" s="3">
        <v>66328.5</v>
      </c>
      <c r="S5" s="16"/>
      <c r="T5" s="3">
        <v>7402.5</v>
      </c>
      <c r="U5" s="16"/>
      <c r="V5" s="3">
        <v>5092.5</v>
      </c>
      <c r="W5" s="16"/>
      <c r="X5" s="3">
        <v>38853.5</v>
      </c>
      <c r="Y5" s="16"/>
      <c r="Z5" s="3">
        <v>0</v>
      </c>
      <c r="AA5" s="16"/>
      <c r="AB5" s="3">
        <v>847</v>
      </c>
      <c r="AC5" s="16"/>
      <c r="AD5" s="3">
        <v>40988.5</v>
      </c>
      <c r="AE5" s="16"/>
      <c r="AF5" s="3">
        <f>ROUND(SUM(H5:AD5),5)</f>
        <v>190820</v>
      </c>
    </row>
    <row r="6" spans="1:32" x14ac:dyDescent="0.25">
      <c r="A6" s="2"/>
      <c r="B6" s="2"/>
      <c r="C6" s="2"/>
      <c r="D6" s="2"/>
      <c r="E6" s="2"/>
      <c r="F6" s="2" t="s">
        <v>112</v>
      </c>
      <c r="G6" s="2"/>
      <c r="H6" s="3">
        <v>-357</v>
      </c>
      <c r="I6" s="16"/>
      <c r="J6" s="3">
        <v>-539</v>
      </c>
      <c r="K6" s="16"/>
      <c r="L6" s="3">
        <v>-357</v>
      </c>
      <c r="M6" s="16"/>
      <c r="N6" s="3">
        <v>0</v>
      </c>
      <c r="O6" s="16"/>
      <c r="P6" s="3">
        <v>0</v>
      </c>
      <c r="Q6" s="16"/>
      <c r="R6" s="3">
        <v>-4089.75</v>
      </c>
      <c r="S6" s="16"/>
      <c r="T6" s="3">
        <v>-501.37</v>
      </c>
      <c r="U6" s="16"/>
      <c r="V6" s="3">
        <v>-3153.5</v>
      </c>
      <c r="W6" s="16"/>
      <c r="X6" s="3">
        <v>-756</v>
      </c>
      <c r="Y6" s="16"/>
      <c r="Z6" s="3">
        <v>-191.63</v>
      </c>
      <c r="AA6" s="16"/>
      <c r="AB6" s="3">
        <v>0</v>
      </c>
      <c r="AC6" s="16"/>
      <c r="AD6" s="3">
        <v>-603.75</v>
      </c>
      <c r="AE6" s="16"/>
      <c r="AF6" s="3">
        <f>ROUND(SUM(H6:AD6),5)</f>
        <v>-10549</v>
      </c>
    </row>
    <row r="7" spans="1:32" x14ac:dyDescent="0.25">
      <c r="A7" s="2"/>
      <c r="B7" s="2"/>
      <c r="C7" s="2"/>
      <c r="D7" s="2"/>
      <c r="E7" s="2"/>
      <c r="F7" s="2" t="s">
        <v>113</v>
      </c>
      <c r="G7" s="2"/>
      <c r="H7" s="3">
        <v>240</v>
      </c>
      <c r="I7" s="16"/>
      <c r="J7" s="3">
        <v>1375</v>
      </c>
      <c r="K7" s="16"/>
      <c r="L7" s="3">
        <v>285</v>
      </c>
      <c r="M7" s="16"/>
      <c r="N7" s="3">
        <v>155</v>
      </c>
      <c r="O7" s="16"/>
      <c r="P7" s="3">
        <v>15</v>
      </c>
      <c r="Q7" s="16"/>
      <c r="R7" s="3">
        <v>3800</v>
      </c>
      <c r="S7" s="16"/>
      <c r="T7" s="3">
        <v>1690</v>
      </c>
      <c r="U7" s="16"/>
      <c r="V7" s="3">
        <v>-420</v>
      </c>
      <c r="W7" s="16"/>
      <c r="X7" s="3">
        <v>618.88</v>
      </c>
      <c r="Y7" s="16"/>
      <c r="Z7" s="3">
        <v>1000</v>
      </c>
      <c r="AA7" s="16"/>
      <c r="AB7" s="3">
        <v>240</v>
      </c>
      <c r="AC7" s="16"/>
      <c r="AD7" s="3">
        <v>977.98</v>
      </c>
      <c r="AE7" s="16"/>
      <c r="AF7" s="3">
        <f>ROUND(SUM(H7:AD7),5)</f>
        <v>9976.86</v>
      </c>
    </row>
    <row r="8" spans="1:32" ht="15.75" thickBot="1" x14ac:dyDescent="0.3">
      <c r="A8" s="2"/>
      <c r="B8" s="2"/>
      <c r="C8" s="2"/>
      <c r="D8" s="2"/>
      <c r="E8" s="2"/>
      <c r="F8" s="2" t="s">
        <v>114</v>
      </c>
      <c r="G8" s="2"/>
      <c r="H8" s="7">
        <v>0</v>
      </c>
      <c r="I8" s="16"/>
      <c r="J8" s="7">
        <v>0</v>
      </c>
      <c r="K8" s="16"/>
      <c r="L8" s="7">
        <v>0</v>
      </c>
      <c r="M8" s="16"/>
      <c r="N8" s="7">
        <v>0</v>
      </c>
      <c r="O8" s="16"/>
      <c r="P8" s="7">
        <v>85</v>
      </c>
      <c r="Q8" s="16"/>
      <c r="R8" s="7">
        <v>0</v>
      </c>
      <c r="S8" s="16"/>
      <c r="T8" s="7">
        <v>0</v>
      </c>
      <c r="U8" s="16"/>
      <c r="V8" s="7">
        <v>0</v>
      </c>
      <c r="W8" s="16"/>
      <c r="X8" s="7">
        <v>0</v>
      </c>
      <c r="Y8" s="16"/>
      <c r="Z8" s="7">
        <v>0</v>
      </c>
      <c r="AA8" s="16"/>
      <c r="AB8" s="7">
        <v>0</v>
      </c>
      <c r="AC8" s="16"/>
      <c r="AD8" s="7">
        <v>0</v>
      </c>
      <c r="AE8" s="16"/>
      <c r="AF8" s="7">
        <f>ROUND(SUM(H8:AD8),5)</f>
        <v>85</v>
      </c>
    </row>
    <row r="9" spans="1:32" x14ac:dyDescent="0.25">
      <c r="A9" s="2"/>
      <c r="B9" s="2"/>
      <c r="C9" s="2"/>
      <c r="D9" s="2"/>
      <c r="E9" s="2" t="s">
        <v>115</v>
      </c>
      <c r="F9" s="2"/>
      <c r="G9" s="2"/>
      <c r="H9" s="3">
        <f>ROUND(SUM(H4:H8),5)</f>
        <v>856</v>
      </c>
      <c r="I9" s="16"/>
      <c r="J9" s="3">
        <f>ROUND(SUM(J4:J8),5)</f>
        <v>836</v>
      </c>
      <c r="K9" s="16"/>
      <c r="L9" s="3">
        <f>ROUND(SUM(L4:L8),5)</f>
        <v>30262.5</v>
      </c>
      <c r="M9" s="16"/>
      <c r="N9" s="3">
        <f>ROUND(SUM(N4:N8),5)</f>
        <v>155</v>
      </c>
      <c r="O9" s="16"/>
      <c r="P9" s="3">
        <f>ROUND(SUM(P4:P8),5)</f>
        <v>100</v>
      </c>
      <c r="Q9" s="16"/>
      <c r="R9" s="3">
        <f>ROUND(SUM(R4:R8),5)</f>
        <v>66038.75</v>
      </c>
      <c r="S9" s="16"/>
      <c r="T9" s="3">
        <f>ROUND(SUM(T4:T8),5)</f>
        <v>8591.1299999999992</v>
      </c>
      <c r="U9" s="16"/>
      <c r="V9" s="3">
        <f>ROUND(SUM(V4:V8),5)</f>
        <v>1519</v>
      </c>
      <c r="W9" s="16"/>
      <c r="X9" s="3">
        <f>ROUND(SUM(X4:X8),5)</f>
        <v>38716.379999999997</v>
      </c>
      <c r="Y9" s="16"/>
      <c r="Z9" s="3">
        <f>ROUND(SUM(Z4:Z8),5)</f>
        <v>808.37</v>
      </c>
      <c r="AA9" s="16"/>
      <c r="AB9" s="3">
        <f>ROUND(SUM(AB4:AB8),5)</f>
        <v>1087</v>
      </c>
      <c r="AC9" s="16"/>
      <c r="AD9" s="3">
        <f>ROUND(SUM(AD4:AD8),5)</f>
        <v>41362.730000000003</v>
      </c>
      <c r="AE9" s="16"/>
      <c r="AF9" s="3">
        <f>ROUND(SUM(H9:AD9),5)</f>
        <v>190332.86</v>
      </c>
    </row>
    <row r="10" spans="1:32" x14ac:dyDescent="0.25">
      <c r="A10" s="2"/>
      <c r="B10" s="2"/>
      <c r="C10" s="2"/>
      <c r="D10" s="2"/>
      <c r="E10" s="2" t="s">
        <v>116</v>
      </c>
      <c r="F10" s="2"/>
      <c r="G10" s="2"/>
      <c r="H10" s="3"/>
      <c r="I10" s="16"/>
      <c r="J10" s="3"/>
      <c r="K10" s="16"/>
      <c r="L10" s="3"/>
      <c r="M10" s="16"/>
      <c r="N10" s="3"/>
      <c r="O10" s="16"/>
      <c r="P10" s="3"/>
      <c r="Q10" s="16"/>
      <c r="R10" s="3"/>
      <c r="S10" s="16"/>
      <c r="T10" s="3"/>
      <c r="U10" s="16"/>
      <c r="V10" s="3"/>
      <c r="W10" s="16"/>
      <c r="X10" s="3"/>
      <c r="Y10" s="16"/>
      <c r="Z10" s="3"/>
      <c r="AA10" s="16"/>
      <c r="AB10" s="3"/>
      <c r="AC10" s="16"/>
      <c r="AD10" s="3"/>
      <c r="AE10" s="16"/>
      <c r="AF10" s="3"/>
    </row>
    <row r="11" spans="1:32" x14ac:dyDescent="0.25">
      <c r="A11" s="2"/>
      <c r="B11" s="2"/>
      <c r="C11" s="2"/>
      <c r="D11" s="2"/>
      <c r="E11" s="2"/>
      <c r="F11" s="2" t="s">
        <v>117</v>
      </c>
      <c r="G11" s="2"/>
      <c r="H11" s="3">
        <v>1931</v>
      </c>
      <c r="I11" s="16"/>
      <c r="J11" s="3">
        <v>3095</v>
      </c>
      <c r="K11" s="16"/>
      <c r="L11" s="3">
        <v>1991</v>
      </c>
      <c r="M11" s="16"/>
      <c r="N11" s="3">
        <v>3450</v>
      </c>
      <c r="O11" s="16"/>
      <c r="P11" s="3">
        <v>1610</v>
      </c>
      <c r="Q11" s="16"/>
      <c r="R11" s="3">
        <v>6354</v>
      </c>
      <c r="S11" s="16"/>
      <c r="T11" s="3">
        <v>6459</v>
      </c>
      <c r="U11" s="16"/>
      <c r="V11" s="3">
        <v>5464.53</v>
      </c>
      <c r="W11" s="16"/>
      <c r="X11" s="3">
        <v>12621.18</v>
      </c>
      <c r="Y11" s="16"/>
      <c r="Z11" s="3">
        <v>5920.64</v>
      </c>
      <c r="AA11" s="16"/>
      <c r="AB11" s="3">
        <v>8715.98</v>
      </c>
      <c r="AC11" s="16"/>
      <c r="AD11" s="3">
        <v>7084.64</v>
      </c>
      <c r="AE11" s="16"/>
      <c r="AF11" s="3">
        <f t="shared" ref="AF11:AF17" si="0">ROUND(SUM(H11:AD11),5)</f>
        <v>64696.97</v>
      </c>
    </row>
    <row r="12" spans="1:32" x14ac:dyDescent="0.25">
      <c r="A12" s="2"/>
      <c r="B12" s="2"/>
      <c r="C12" s="2"/>
      <c r="D12" s="2"/>
      <c r="E12" s="2"/>
      <c r="F12" s="2" t="s">
        <v>118</v>
      </c>
      <c r="G12" s="2"/>
      <c r="H12" s="3">
        <v>1675</v>
      </c>
      <c r="I12" s="16"/>
      <c r="J12" s="3">
        <v>14080</v>
      </c>
      <c r="K12" s="16"/>
      <c r="L12" s="3">
        <v>3210</v>
      </c>
      <c r="M12" s="16"/>
      <c r="N12" s="3">
        <v>580</v>
      </c>
      <c r="O12" s="16"/>
      <c r="P12" s="3">
        <v>393</v>
      </c>
      <c r="Q12" s="16"/>
      <c r="R12" s="3">
        <v>70</v>
      </c>
      <c r="S12" s="16"/>
      <c r="T12" s="3">
        <v>3070</v>
      </c>
      <c r="U12" s="16"/>
      <c r="V12" s="3">
        <v>50</v>
      </c>
      <c r="W12" s="16"/>
      <c r="X12" s="3">
        <v>2780</v>
      </c>
      <c r="Y12" s="16"/>
      <c r="Z12" s="3">
        <v>925</v>
      </c>
      <c r="AA12" s="16"/>
      <c r="AB12" s="3">
        <v>625</v>
      </c>
      <c r="AC12" s="16"/>
      <c r="AD12" s="3">
        <v>1550</v>
      </c>
      <c r="AE12" s="16"/>
      <c r="AF12" s="3">
        <f t="shared" si="0"/>
        <v>29008</v>
      </c>
    </row>
    <row r="13" spans="1:32" x14ac:dyDescent="0.25">
      <c r="A13" s="2"/>
      <c r="B13" s="2"/>
      <c r="C13" s="2"/>
      <c r="D13" s="2"/>
      <c r="E13" s="2"/>
      <c r="F13" s="2" t="s">
        <v>119</v>
      </c>
      <c r="G13" s="2"/>
      <c r="H13" s="3">
        <v>0</v>
      </c>
      <c r="I13" s="16"/>
      <c r="J13" s="3">
        <v>254.72</v>
      </c>
      <c r="K13" s="16"/>
      <c r="L13" s="3">
        <v>0</v>
      </c>
      <c r="M13" s="16"/>
      <c r="N13" s="3">
        <v>0</v>
      </c>
      <c r="O13" s="16"/>
      <c r="P13" s="3">
        <v>859.58</v>
      </c>
      <c r="Q13" s="16"/>
      <c r="R13" s="3">
        <v>161.1</v>
      </c>
      <c r="S13" s="16"/>
      <c r="T13" s="3">
        <v>118.85</v>
      </c>
      <c r="U13" s="16"/>
      <c r="V13" s="3">
        <v>140.25</v>
      </c>
      <c r="W13" s="16"/>
      <c r="X13" s="3">
        <v>327.04000000000002</v>
      </c>
      <c r="Y13" s="16"/>
      <c r="Z13" s="3">
        <v>0</v>
      </c>
      <c r="AA13" s="16"/>
      <c r="AB13" s="3">
        <v>0</v>
      </c>
      <c r="AC13" s="16"/>
      <c r="AD13" s="3">
        <v>210.12</v>
      </c>
      <c r="AE13" s="16"/>
      <c r="AF13" s="3">
        <f t="shared" si="0"/>
        <v>2071.66</v>
      </c>
    </row>
    <row r="14" spans="1:32" x14ac:dyDescent="0.25">
      <c r="A14" s="2"/>
      <c r="B14" s="2"/>
      <c r="C14" s="2"/>
      <c r="D14" s="2"/>
      <c r="E14" s="2"/>
      <c r="F14" s="2" t="s">
        <v>120</v>
      </c>
      <c r="G14" s="2"/>
      <c r="H14" s="3">
        <v>0</v>
      </c>
      <c r="I14" s="16"/>
      <c r="J14" s="3">
        <v>0</v>
      </c>
      <c r="K14" s="16"/>
      <c r="L14" s="3">
        <v>0</v>
      </c>
      <c r="M14" s="16"/>
      <c r="N14" s="3">
        <v>0</v>
      </c>
      <c r="O14" s="16"/>
      <c r="P14" s="3">
        <v>0</v>
      </c>
      <c r="Q14" s="16"/>
      <c r="R14" s="3">
        <v>0</v>
      </c>
      <c r="S14" s="16"/>
      <c r="T14" s="3">
        <v>0</v>
      </c>
      <c r="U14" s="16"/>
      <c r="V14" s="3">
        <v>0</v>
      </c>
      <c r="W14" s="16"/>
      <c r="X14" s="3">
        <v>0</v>
      </c>
      <c r="Y14" s="16"/>
      <c r="Z14" s="3">
        <v>17500</v>
      </c>
      <c r="AA14" s="16"/>
      <c r="AB14" s="3">
        <v>0</v>
      </c>
      <c r="AC14" s="16"/>
      <c r="AD14" s="3">
        <v>0</v>
      </c>
      <c r="AE14" s="16"/>
      <c r="AF14" s="3">
        <f t="shared" si="0"/>
        <v>17500</v>
      </c>
    </row>
    <row r="15" spans="1:32" x14ac:dyDescent="0.25">
      <c r="A15" s="2"/>
      <c r="B15" s="2"/>
      <c r="C15" s="2"/>
      <c r="D15" s="2"/>
      <c r="E15" s="2"/>
      <c r="F15" s="2" t="s">
        <v>121</v>
      </c>
      <c r="G15" s="2"/>
      <c r="H15" s="3">
        <v>0</v>
      </c>
      <c r="I15" s="16"/>
      <c r="J15" s="3">
        <v>0</v>
      </c>
      <c r="K15" s="16"/>
      <c r="L15" s="3">
        <v>0</v>
      </c>
      <c r="M15" s="16"/>
      <c r="N15" s="3">
        <v>0</v>
      </c>
      <c r="O15" s="16"/>
      <c r="P15" s="3">
        <v>0</v>
      </c>
      <c r="Q15" s="16"/>
      <c r="R15" s="3">
        <v>0</v>
      </c>
      <c r="S15" s="16"/>
      <c r="T15" s="3">
        <v>0</v>
      </c>
      <c r="U15" s="16"/>
      <c r="V15" s="3">
        <v>0</v>
      </c>
      <c r="W15" s="16"/>
      <c r="X15" s="3">
        <v>750</v>
      </c>
      <c r="Y15" s="16"/>
      <c r="Z15" s="3">
        <v>0</v>
      </c>
      <c r="AA15" s="16"/>
      <c r="AB15" s="3">
        <v>0</v>
      </c>
      <c r="AC15" s="16"/>
      <c r="AD15" s="3">
        <v>0</v>
      </c>
      <c r="AE15" s="16"/>
      <c r="AF15" s="3">
        <f t="shared" si="0"/>
        <v>750</v>
      </c>
    </row>
    <row r="16" spans="1:32" ht="15.75" thickBot="1" x14ac:dyDescent="0.3">
      <c r="A16" s="2"/>
      <c r="B16" s="2"/>
      <c r="C16" s="2"/>
      <c r="D16" s="2"/>
      <c r="E16" s="2"/>
      <c r="F16" s="2" t="s">
        <v>122</v>
      </c>
      <c r="G16" s="2"/>
      <c r="H16" s="7">
        <v>0</v>
      </c>
      <c r="I16" s="16"/>
      <c r="J16" s="7">
        <v>0</v>
      </c>
      <c r="K16" s="16"/>
      <c r="L16" s="7">
        <v>0</v>
      </c>
      <c r="M16" s="16"/>
      <c r="N16" s="7">
        <v>0</v>
      </c>
      <c r="O16" s="16"/>
      <c r="P16" s="7">
        <v>10573.46</v>
      </c>
      <c r="Q16" s="16"/>
      <c r="R16" s="7">
        <v>0</v>
      </c>
      <c r="S16" s="16"/>
      <c r="T16" s="7">
        <v>0</v>
      </c>
      <c r="U16" s="16"/>
      <c r="V16" s="7">
        <v>0</v>
      </c>
      <c r="W16" s="16"/>
      <c r="X16" s="7">
        <v>0</v>
      </c>
      <c r="Y16" s="16"/>
      <c r="Z16" s="7">
        <v>0</v>
      </c>
      <c r="AA16" s="16"/>
      <c r="AB16" s="7">
        <v>0</v>
      </c>
      <c r="AC16" s="16"/>
      <c r="AD16" s="7">
        <v>0</v>
      </c>
      <c r="AE16" s="16"/>
      <c r="AF16" s="7">
        <f t="shared" si="0"/>
        <v>10573.46</v>
      </c>
    </row>
    <row r="17" spans="1:39" x14ac:dyDescent="0.25">
      <c r="A17" s="2"/>
      <c r="B17" s="2"/>
      <c r="C17" s="2"/>
      <c r="D17" s="2"/>
      <c r="E17" s="2" t="s">
        <v>123</v>
      </c>
      <c r="F17" s="2"/>
      <c r="G17" s="2"/>
      <c r="H17" s="3">
        <f>ROUND(SUM(H10:H16),5)</f>
        <v>3606</v>
      </c>
      <c r="I17" s="16"/>
      <c r="J17" s="3">
        <f>ROUND(SUM(J10:J16),5)</f>
        <v>17429.72</v>
      </c>
      <c r="K17" s="16"/>
      <c r="L17" s="3">
        <f>ROUND(SUM(L10:L16),5)</f>
        <v>5201</v>
      </c>
      <c r="M17" s="16"/>
      <c r="N17" s="3">
        <f>ROUND(SUM(N10:N16),5)</f>
        <v>4030</v>
      </c>
      <c r="O17" s="16"/>
      <c r="P17" s="3">
        <f>ROUND(SUM(P10:P16),5)</f>
        <v>13436.04</v>
      </c>
      <c r="Q17" s="16"/>
      <c r="R17" s="3">
        <f>ROUND(SUM(R10:R16),5)</f>
        <v>6585.1</v>
      </c>
      <c r="S17" s="16"/>
      <c r="T17" s="3">
        <f>ROUND(SUM(T10:T16),5)</f>
        <v>9647.85</v>
      </c>
      <c r="U17" s="16"/>
      <c r="V17" s="3">
        <f>ROUND(SUM(V10:V16),5)</f>
        <v>5654.78</v>
      </c>
      <c r="W17" s="16"/>
      <c r="X17" s="3">
        <f>ROUND(SUM(X10:X16),5)</f>
        <v>16478.22</v>
      </c>
      <c r="Y17" s="16"/>
      <c r="Z17" s="3">
        <f>ROUND(SUM(Z10:Z16),5)</f>
        <v>24345.64</v>
      </c>
      <c r="AA17" s="16"/>
      <c r="AB17" s="3">
        <f>ROUND(SUM(AB10:AB16),5)</f>
        <v>9340.98</v>
      </c>
      <c r="AC17" s="16"/>
      <c r="AD17" s="3">
        <f>ROUND(SUM(AD10:AD16),5)</f>
        <v>8844.76</v>
      </c>
      <c r="AE17" s="16"/>
      <c r="AF17" s="3">
        <f t="shared" si="0"/>
        <v>124600.09</v>
      </c>
    </row>
    <row r="18" spans="1:39" x14ac:dyDescent="0.25">
      <c r="A18" s="2"/>
      <c r="B18" s="2"/>
      <c r="C18" s="2"/>
      <c r="D18" s="2"/>
      <c r="E18" s="2" t="s">
        <v>124</v>
      </c>
      <c r="F18" s="2"/>
      <c r="G18" s="2"/>
      <c r="H18" s="3"/>
      <c r="I18" s="16"/>
      <c r="J18" s="3"/>
      <c r="K18" s="16"/>
      <c r="L18" s="3"/>
      <c r="M18" s="16"/>
      <c r="N18" s="3"/>
      <c r="O18" s="16"/>
      <c r="P18" s="3"/>
      <c r="Q18" s="16"/>
      <c r="R18" s="3"/>
      <c r="S18" s="16"/>
      <c r="T18" s="3"/>
      <c r="U18" s="16"/>
      <c r="V18" s="3"/>
      <c r="W18" s="16"/>
      <c r="X18" s="3"/>
      <c r="Y18" s="16"/>
      <c r="Z18" s="3"/>
      <c r="AA18" s="16"/>
      <c r="AB18" s="3"/>
      <c r="AC18" s="16"/>
      <c r="AD18" s="3"/>
      <c r="AE18" s="16"/>
      <c r="AF18" s="3"/>
    </row>
    <row r="19" spans="1:39" x14ac:dyDescent="0.25">
      <c r="A19" s="2"/>
      <c r="B19" s="2"/>
      <c r="C19" s="2"/>
      <c r="D19" s="2"/>
      <c r="E19" s="2"/>
      <c r="F19" s="2" t="s">
        <v>125</v>
      </c>
      <c r="G19" s="2"/>
      <c r="H19" s="3">
        <v>0</v>
      </c>
      <c r="I19" s="16"/>
      <c r="J19" s="3">
        <v>0</v>
      </c>
      <c r="K19" s="16"/>
      <c r="L19" s="3">
        <v>2.5</v>
      </c>
      <c r="M19" s="16"/>
      <c r="N19" s="3">
        <v>0</v>
      </c>
      <c r="O19" s="16"/>
      <c r="P19" s="3">
        <v>0</v>
      </c>
      <c r="Q19" s="16"/>
      <c r="R19" s="3">
        <v>0</v>
      </c>
      <c r="S19" s="16"/>
      <c r="T19" s="3">
        <v>0</v>
      </c>
      <c r="U19" s="16"/>
      <c r="V19" s="3">
        <v>0</v>
      </c>
      <c r="W19" s="16"/>
      <c r="X19" s="3">
        <v>0</v>
      </c>
      <c r="Y19" s="16"/>
      <c r="Z19" s="3">
        <v>0</v>
      </c>
      <c r="AA19" s="16"/>
      <c r="AB19" s="3">
        <v>0</v>
      </c>
      <c r="AC19" s="16"/>
      <c r="AD19" s="3">
        <v>0</v>
      </c>
      <c r="AE19" s="16"/>
      <c r="AF19" s="3">
        <f t="shared" ref="AF19:AF24" si="1">ROUND(SUM(H19:AD19),5)</f>
        <v>2.5</v>
      </c>
    </row>
    <row r="20" spans="1:39" x14ac:dyDescent="0.25">
      <c r="A20" s="2"/>
      <c r="B20" s="2"/>
      <c r="C20" s="2"/>
      <c r="D20" s="2"/>
      <c r="E20" s="2"/>
      <c r="F20" s="2" t="s">
        <v>126</v>
      </c>
      <c r="G20" s="2"/>
      <c r="H20" s="3">
        <v>0</v>
      </c>
      <c r="I20" s="16"/>
      <c r="J20" s="3">
        <v>138.47</v>
      </c>
      <c r="K20" s="16"/>
      <c r="L20" s="3">
        <v>70.8</v>
      </c>
      <c r="M20" s="16"/>
      <c r="N20" s="3">
        <v>0</v>
      </c>
      <c r="O20" s="16"/>
      <c r="P20" s="3">
        <v>2218.12</v>
      </c>
      <c r="Q20" s="16"/>
      <c r="R20" s="3">
        <v>25</v>
      </c>
      <c r="S20" s="16"/>
      <c r="T20" s="3">
        <v>55.17</v>
      </c>
      <c r="U20" s="16"/>
      <c r="V20" s="3">
        <v>30</v>
      </c>
      <c r="W20" s="16"/>
      <c r="X20" s="3">
        <v>102.99</v>
      </c>
      <c r="Y20" s="16"/>
      <c r="Z20" s="3">
        <v>622.19000000000005</v>
      </c>
      <c r="AA20" s="16"/>
      <c r="AB20" s="3">
        <v>2729</v>
      </c>
      <c r="AC20" s="16"/>
      <c r="AD20" s="3">
        <v>0</v>
      </c>
      <c r="AE20" s="16"/>
      <c r="AF20" s="3">
        <f t="shared" si="1"/>
        <v>5991.74</v>
      </c>
    </row>
    <row r="21" spans="1:39" x14ac:dyDescent="0.25">
      <c r="A21" s="2"/>
      <c r="B21" s="2"/>
      <c r="C21" s="2"/>
      <c r="D21" s="2"/>
      <c r="E21" s="2"/>
      <c r="F21" s="2" t="s">
        <v>127</v>
      </c>
      <c r="G21" s="2"/>
      <c r="H21" s="3">
        <v>0</v>
      </c>
      <c r="I21" s="16"/>
      <c r="J21" s="3">
        <v>0</v>
      </c>
      <c r="K21" s="16"/>
      <c r="L21" s="3">
        <v>23.37</v>
      </c>
      <c r="M21" s="16"/>
      <c r="N21" s="3">
        <v>0</v>
      </c>
      <c r="O21" s="16"/>
      <c r="P21" s="3">
        <v>0</v>
      </c>
      <c r="Q21" s="16"/>
      <c r="R21" s="3">
        <v>2.59</v>
      </c>
      <c r="S21" s="16"/>
      <c r="T21" s="3">
        <v>0</v>
      </c>
      <c r="U21" s="16"/>
      <c r="V21" s="3">
        <v>16</v>
      </c>
      <c r="W21" s="16"/>
      <c r="X21" s="3">
        <v>28</v>
      </c>
      <c r="Y21" s="16"/>
      <c r="Z21" s="3">
        <v>120</v>
      </c>
      <c r="AA21" s="16"/>
      <c r="AB21" s="3">
        <v>682</v>
      </c>
      <c r="AC21" s="16"/>
      <c r="AD21" s="3">
        <v>161.46</v>
      </c>
      <c r="AE21" s="16"/>
      <c r="AF21" s="3">
        <f t="shared" si="1"/>
        <v>1033.42</v>
      </c>
    </row>
    <row r="22" spans="1:39" x14ac:dyDescent="0.25">
      <c r="A22" s="2"/>
      <c r="B22" s="2"/>
      <c r="C22" s="2"/>
      <c r="D22" s="2"/>
      <c r="E22" s="2"/>
      <c r="F22" s="2" t="s">
        <v>128</v>
      </c>
      <c r="G22" s="2"/>
      <c r="H22" s="3">
        <v>6893</v>
      </c>
      <c r="I22" s="16"/>
      <c r="J22" s="3">
        <v>0</v>
      </c>
      <c r="K22" s="16"/>
      <c r="L22" s="3">
        <v>0</v>
      </c>
      <c r="M22" s="16"/>
      <c r="N22" s="3">
        <v>-35</v>
      </c>
      <c r="O22" s="16"/>
      <c r="P22" s="3">
        <v>0</v>
      </c>
      <c r="Q22" s="16"/>
      <c r="R22" s="3">
        <v>0</v>
      </c>
      <c r="S22" s="16"/>
      <c r="T22" s="3">
        <v>0</v>
      </c>
      <c r="U22" s="16"/>
      <c r="V22" s="3">
        <v>0</v>
      </c>
      <c r="W22" s="16"/>
      <c r="X22" s="3">
        <v>0</v>
      </c>
      <c r="Y22" s="16"/>
      <c r="Z22" s="3">
        <v>0</v>
      </c>
      <c r="AA22" s="16"/>
      <c r="AB22" s="3">
        <v>0</v>
      </c>
      <c r="AC22" s="16"/>
      <c r="AD22" s="3">
        <v>0</v>
      </c>
      <c r="AE22" s="16"/>
      <c r="AF22" s="31">
        <f t="shared" si="1"/>
        <v>6858</v>
      </c>
      <c r="AG22" s="34" t="s">
        <v>337</v>
      </c>
      <c r="AH22" s="34"/>
      <c r="AI22" s="34"/>
      <c r="AJ22" s="34"/>
      <c r="AK22" s="34"/>
      <c r="AL22" s="34"/>
      <c r="AM22" s="34"/>
    </row>
    <row r="23" spans="1:39" x14ac:dyDescent="0.25">
      <c r="A23" s="2"/>
      <c r="B23" s="2"/>
      <c r="C23" s="2"/>
      <c r="D23" s="2"/>
      <c r="E23" s="2"/>
      <c r="F23" s="2" t="s">
        <v>129</v>
      </c>
      <c r="G23" s="2"/>
      <c r="H23" s="3">
        <v>1260.6500000000001</v>
      </c>
      <c r="I23" s="16"/>
      <c r="J23" s="3">
        <v>0</v>
      </c>
      <c r="K23" s="16"/>
      <c r="L23" s="3">
        <v>0</v>
      </c>
      <c r="M23" s="16"/>
      <c r="N23" s="3">
        <v>0</v>
      </c>
      <c r="O23" s="16"/>
      <c r="P23" s="3">
        <v>0</v>
      </c>
      <c r="Q23" s="16"/>
      <c r="R23" s="3">
        <v>0</v>
      </c>
      <c r="S23" s="16"/>
      <c r="T23" s="3">
        <v>0</v>
      </c>
      <c r="U23" s="16"/>
      <c r="V23" s="3">
        <v>0</v>
      </c>
      <c r="W23" s="16"/>
      <c r="X23" s="3">
        <v>0</v>
      </c>
      <c r="Y23" s="16"/>
      <c r="Z23" s="3">
        <v>0</v>
      </c>
      <c r="AA23" s="16"/>
      <c r="AB23" s="3">
        <v>0</v>
      </c>
      <c r="AC23" s="16"/>
      <c r="AD23" s="3">
        <v>1505</v>
      </c>
      <c r="AE23" s="16"/>
      <c r="AF23" s="3">
        <f t="shared" si="1"/>
        <v>2765.65</v>
      </c>
    </row>
    <row r="24" spans="1:39" x14ac:dyDescent="0.25">
      <c r="A24" s="2"/>
      <c r="B24" s="2"/>
      <c r="C24" s="2"/>
      <c r="D24" s="2"/>
      <c r="E24" s="2"/>
      <c r="F24" s="2" t="s">
        <v>130</v>
      </c>
      <c r="G24" s="2"/>
      <c r="H24" s="3">
        <v>5600</v>
      </c>
      <c r="I24" s="16"/>
      <c r="J24" s="3">
        <v>34195</v>
      </c>
      <c r="K24" s="16"/>
      <c r="L24" s="3">
        <v>62085</v>
      </c>
      <c r="M24" s="16"/>
      <c r="N24" s="3">
        <v>13713</v>
      </c>
      <c r="O24" s="16"/>
      <c r="P24" s="3">
        <v>9737</v>
      </c>
      <c r="Q24" s="16"/>
      <c r="R24" s="3">
        <v>0</v>
      </c>
      <c r="S24" s="16"/>
      <c r="T24" s="3">
        <v>0</v>
      </c>
      <c r="U24" s="16"/>
      <c r="V24" s="3">
        <v>0</v>
      </c>
      <c r="W24" s="16"/>
      <c r="X24" s="3">
        <v>0</v>
      </c>
      <c r="Y24" s="16"/>
      <c r="Z24" s="3">
        <v>0</v>
      </c>
      <c r="AA24" s="16"/>
      <c r="AB24" s="3">
        <v>0</v>
      </c>
      <c r="AC24" s="16"/>
      <c r="AD24" s="3">
        <v>0</v>
      </c>
      <c r="AE24" s="16"/>
      <c r="AF24" s="3">
        <f t="shared" si="1"/>
        <v>125330</v>
      </c>
    </row>
    <row r="25" spans="1:39" x14ac:dyDescent="0.25">
      <c r="A25" s="2"/>
      <c r="B25" s="2"/>
      <c r="C25" s="2"/>
      <c r="D25" s="2"/>
      <c r="E25" s="2"/>
      <c r="F25" s="2" t="s">
        <v>131</v>
      </c>
      <c r="G25" s="2"/>
      <c r="H25" s="3"/>
      <c r="I25" s="16"/>
      <c r="J25" s="3"/>
      <c r="K25" s="16"/>
      <c r="L25" s="3"/>
      <c r="M25" s="16"/>
      <c r="N25" s="3"/>
      <c r="O25" s="16"/>
      <c r="P25" s="3"/>
      <c r="Q25" s="16"/>
      <c r="R25" s="3"/>
      <c r="S25" s="16"/>
      <c r="T25" s="3"/>
      <c r="U25" s="16"/>
      <c r="V25" s="3"/>
      <c r="W25" s="16"/>
      <c r="X25" s="3"/>
      <c r="Y25" s="16"/>
      <c r="Z25" s="3"/>
      <c r="AA25" s="16"/>
      <c r="AB25" s="3"/>
      <c r="AC25" s="16"/>
      <c r="AD25" s="3"/>
      <c r="AE25" s="16"/>
      <c r="AF25" s="3"/>
    </row>
    <row r="26" spans="1:39" x14ac:dyDescent="0.25">
      <c r="A26" s="2"/>
      <c r="B26" s="2"/>
      <c r="C26" s="2"/>
      <c r="D26" s="2"/>
      <c r="E26" s="2"/>
      <c r="F26" s="2"/>
      <c r="G26" s="2" t="s">
        <v>132</v>
      </c>
      <c r="H26" s="3">
        <v>2272.2199999999998</v>
      </c>
      <c r="I26" s="16"/>
      <c r="J26" s="3">
        <v>1750</v>
      </c>
      <c r="K26" s="16"/>
      <c r="L26" s="3">
        <v>3042</v>
      </c>
      <c r="M26" s="16"/>
      <c r="N26" s="3">
        <v>2582.5</v>
      </c>
      <c r="O26" s="16"/>
      <c r="P26" s="3">
        <v>2523.61</v>
      </c>
      <c r="Q26" s="16"/>
      <c r="R26" s="3">
        <v>2496.66</v>
      </c>
      <c r="S26" s="16"/>
      <c r="T26" s="3">
        <v>4950</v>
      </c>
      <c r="U26" s="16"/>
      <c r="V26" s="3">
        <v>4898.6099999999997</v>
      </c>
      <c r="W26" s="16"/>
      <c r="X26" s="3">
        <v>2648.45</v>
      </c>
      <c r="Y26" s="16"/>
      <c r="Z26" s="3">
        <v>1200</v>
      </c>
      <c r="AA26" s="16"/>
      <c r="AB26" s="31">
        <v>0</v>
      </c>
      <c r="AC26" s="32"/>
      <c r="AD26" s="31">
        <v>0</v>
      </c>
      <c r="AE26" s="16"/>
      <c r="AF26" s="3">
        <f t="shared" ref="AF26:AF33" si="2">ROUND(SUM(H26:AD26),5)</f>
        <v>28364.05</v>
      </c>
      <c r="AG26" s="34" t="s">
        <v>342</v>
      </c>
      <c r="AH26" s="34"/>
      <c r="AI26" s="34"/>
      <c r="AJ26" s="34"/>
      <c r="AK26" s="34"/>
      <c r="AL26" s="34"/>
    </row>
    <row r="27" spans="1:39" x14ac:dyDescent="0.25">
      <c r="A27" s="2"/>
      <c r="B27" s="2"/>
      <c r="C27" s="2"/>
      <c r="D27" s="2"/>
      <c r="E27" s="2"/>
      <c r="F27" s="2"/>
      <c r="G27" s="2" t="s">
        <v>133</v>
      </c>
      <c r="H27" s="3">
        <v>3350</v>
      </c>
      <c r="I27" s="16"/>
      <c r="J27" s="3">
        <v>1400</v>
      </c>
      <c r="K27" s="16"/>
      <c r="L27" s="3">
        <v>900</v>
      </c>
      <c r="M27" s="16"/>
      <c r="N27" s="3">
        <v>600</v>
      </c>
      <c r="O27" s="16"/>
      <c r="P27" s="3">
        <v>6450</v>
      </c>
      <c r="Q27" s="16"/>
      <c r="R27" s="3">
        <v>8185</v>
      </c>
      <c r="S27" s="16"/>
      <c r="T27" s="3">
        <v>10525</v>
      </c>
      <c r="U27" s="16"/>
      <c r="V27" s="3">
        <v>15450</v>
      </c>
      <c r="W27" s="16"/>
      <c r="X27" s="3">
        <v>14180</v>
      </c>
      <c r="Y27" s="16"/>
      <c r="Z27" s="3">
        <v>7950</v>
      </c>
      <c r="AA27" s="16"/>
      <c r="AB27" s="3">
        <v>2650</v>
      </c>
      <c r="AC27" s="16"/>
      <c r="AD27" s="3">
        <v>1800</v>
      </c>
      <c r="AE27" s="16"/>
      <c r="AF27" s="3">
        <f t="shared" si="2"/>
        <v>73440</v>
      </c>
    </row>
    <row r="28" spans="1:39" ht="15.75" thickBot="1" x14ac:dyDescent="0.3">
      <c r="A28" s="2"/>
      <c r="B28" s="2"/>
      <c r="C28" s="2"/>
      <c r="D28" s="2"/>
      <c r="E28" s="2"/>
      <c r="F28" s="2"/>
      <c r="G28" s="2" t="s">
        <v>134</v>
      </c>
      <c r="H28" s="4">
        <v>75</v>
      </c>
      <c r="I28" s="16"/>
      <c r="J28" s="4">
        <v>200</v>
      </c>
      <c r="K28" s="16"/>
      <c r="L28" s="4">
        <v>400</v>
      </c>
      <c r="M28" s="16"/>
      <c r="N28" s="4">
        <v>400</v>
      </c>
      <c r="O28" s="16"/>
      <c r="P28" s="4">
        <v>800</v>
      </c>
      <c r="Q28" s="16"/>
      <c r="R28" s="4">
        <v>800</v>
      </c>
      <c r="S28" s="16"/>
      <c r="T28" s="4">
        <v>1200</v>
      </c>
      <c r="U28" s="16"/>
      <c r="V28" s="4">
        <v>600</v>
      </c>
      <c r="W28" s="16"/>
      <c r="X28" s="4">
        <v>1600</v>
      </c>
      <c r="Y28" s="16"/>
      <c r="Z28" s="4">
        <v>1400</v>
      </c>
      <c r="AA28" s="16"/>
      <c r="AB28" s="4">
        <v>400</v>
      </c>
      <c r="AC28" s="16"/>
      <c r="AD28" s="4">
        <v>600</v>
      </c>
      <c r="AE28" s="16"/>
      <c r="AF28" s="4">
        <f t="shared" si="2"/>
        <v>8475</v>
      </c>
    </row>
    <row r="29" spans="1:39" ht="15.75" thickBot="1" x14ac:dyDescent="0.3">
      <c r="A29" s="2"/>
      <c r="B29" s="2"/>
      <c r="C29" s="2"/>
      <c r="D29" s="2"/>
      <c r="E29" s="2"/>
      <c r="F29" s="2" t="s">
        <v>135</v>
      </c>
      <c r="G29" s="2"/>
      <c r="H29" s="6">
        <f>ROUND(SUM(H26:H28),5)</f>
        <v>5697.22</v>
      </c>
      <c r="I29" s="16"/>
      <c r="J29" s="6">
        <f t="shared" ref="J29" si="3">ROUND(SUM(J26:J28),5)</f>
        <v>3350</v>
      </c>
      <c r="K29" s="16"/>
      <c r="L29" s="6">
        <f t="shared" ref="L29" si="4">ROUND(SUM(L26:L28),5)</f>
        <v>4342</v>
      </c>
      <c r="M29" s="16"/>
      <c r="N29" s="6">
        <f t="shared" ref="N29" si="5">ROUND(SUM(N26:N28),5)</f>
        <v>3582.5</v>
      </c>
      <c r="O29" s="16"/>
      <c r="P29" s="6">
        <f t="shared" ref="P29" si="6">ROUND(SUM(P26:P28),5)</f>
        <v>9773.61</v>
      </c>
      <c r="Q29" s="16"/>
      <c r="R29" s="6">
        <f t="shared" ref="R29" si="7">ROUND(SUM(R26:R28),5)</f>
        <v>11481.66</v>
      </c>
      <c r="S29" s="16"/>
      <c r="T29" s="6">
        <f t="shared" ref="T29" si="8">ROUND(SUM(T26:T28),5)</f>
        <v>16675</v>
      </c>
      <c r="U29" s="16"/>
      <c r="V29" s="6">
        <f t="shared" ref="V29" si="9">ROUND(SUM(V26:V28),5)</f>
        <v>20948.61</v>
      </c>
      <c r="W29" s="16"/>
      <c r="X29" s="6">
        <f t="shared" ref="X29" si="10">ROUND(SUM(X26:X28),5)</f>
        <v>18428.45</v>
      </c>
      <c r="Y29" s="16"/>
      <c r="Z29" s="6">
        <f t="shared" ref="Z29" si="11">ROUND(SUM(Z26:Z28),5)</f>
        <v>10550</v>
      </c>
      <c r="AA29" s="16"/>
      <c r="AB29" s="6">
        <f t="shared" ref="AB29" si="12">ROUND(SUM(AB26:AB28),5)</f>
        <v>3050</v>
      </c>
      <c r="AC29" s="16"/>
      <c r="AD29" s="6">
        <f t="shared" ref="AD29" si="13">ROUND(SUM(AD26:AD28),5)</f>
        <v>2400</v>
      </c>
      <c r="AE29" s="16"/>
      <c r="AF29" s="6">
        <f t="shared" si="2"/>
        <v>110279.05</v>
      </c>
    </row>
    <row r="30" spans="1:39" x14ac:dyDescent="0.25">
      <c r="A30" s="2"/>
      <c r="B30" s="2"/>
      <c r="C30" s="2"/>
      <c r="D30" s="2"/>
      <c r="E30" s="2" t="s">
        <v>136</v>
      </c>
      <c r="F30" s="2"/>
      <c r="G30" s="2"/>
      <c r="H30" s="3">
        <f>ROUND(SUM(H18:H24)+H29,5)</f>
        <v>19450.87</v>
      </c>
      <c r="I30" s="16"/>
      <c r="J30" s="3">
        <f>ROUND(SUM(J18:J24)+J29,5)</f>
        <v>37683.47</v>
      </c>
      <c r="K30" s="16"/>
      <c r="L30" s="3">
        <f>ROUND(SUM(L18:L24)+L29,5)</f>
        <v>66523.67</v>
      </c>
      <c r="M30" s="16"/>
      <c r="N30" s="3">
        <f>ROUND(SUM(N18:N24)+N29,5)</f>
        <v>17260.5</v>
      </c>
      <c r="O30" s="16"/>
      <c r="P30" s="3">
        <f>ROUND(SUM(P18:P24)+P29,5)</f>
        <v>21728.73</v>
      </c>
      <c r="Q30" s="16"/>
      <c r="R30" s="3">
        <f>ROUND(SUM(R18:R24)+R29,5)</f>
        <v>11509.25</v>
      </c>
      <c r="S30" s="16"/>
      <c r="T30" s="3">
        <f>ROUND(SUM(T18:T24)+T29,5)</f>
        <v>16730.169999999998</v>
      </c>
      <c r="U30" s="16"/>
      <c r="V30" s="3">
        <f>ROUND(SUM(V18:V24)+V29,5)</f>
        <v>20994.61</v>
      </c>
      <c r="W30" s="16"/>
      <c r="X30" s="3">
        <f>ROUND(SUM(X18:X24)+X29,5)</f>
        <v>18559.439999999999</v>
      </c>
      <c r="Y30" s="16"/>
      <c r="Z30" s="3">
        <f>ROUND(SUM(Z18:Z24)+Z29,5)</f>
        <v>11292.19</v>
      </c>
      <c r="AA30" s="16"/>
      <c r="AB30" s="3">
        <f>ROUND(SUM(AB18:AB24)+AB29,5)</f>
        <v>6461</v>
      </c>
      <c r="AC30" s="16"/>
      <c r="AD30" s="3">
        <f>ROUND(SUM(AD18:AD24)+AD29,5)</f>
        <v>4066.46</v>
      </c>
      <c r="AE30" s="16"/>
      <c r="AF30" s="3">
        <f t="shared" si="2"/>
        <v>252260.36</v>
      </c>
    </row>
    <row r="31" spans="1:39" x14ac:dyDescent="0.25">
      <c r="A31" s="2"/>
      <c r="B31" s="2"/>
      <c r="C31" s="2"/>
      <c r="D31" s="2"/>
      <c r="E31" s="2" t="s">
        <v>137</v>
      </c>
      <c r="F31" s="2"/>
      <c r="G31" s="2"/>
      <c r="H31" s="3">
        <v>175</v>
      </c>
      <c r="I31" s="16"/>
      <c r="J31" s="3">
        <v>175</v>
      </c>
      <c r="K31" s="16"/>
      <c r="L31" s="3">
        <v>175</v>
      </c>
      <c r="M31" s="16"/>
      <c r="N31" s="3">
        <v>175</v>
      </c>
      <c r="O31" s="16"/>
      <c r="P31" s="3">
        <v>175</v>
      </c>
      <c r="Q31" s="16"/>
      <c r="R31" s="3">
        <v>175</v>
      </c>
      <c r="S31" s="16"/>
      <c r="T31" s="3">
        <v>175</v>
      </c>
      <c r="U31" s="16"/>
      <c r="V31" s="3">
        <v>175</v>
      </c>
      <c r="W31" s="16"/>
      <c r="X31" s="3">
        <v>175</v>
      </c>
      <c r="Y31" s="16"/>
      <c r="Z31" s="3">
        <v>175</v>
      </c>
      <c r="AA31" s="16"/>
      <c r="AB31" s="31">
        <v>-175</v>
      </c>
      <c r="AC31" s="16"/>
      <c r="AD31" s="3">
        <v>175</v>
      </c>
      <c r="AE31" s="16"/>
      <c r="AF31" s="3">
        <f t="shared" si="2"/>
        <v>1750</v>
      </c>
      <c r="AG31" s="34" t="s">
        <v>338</v>
      </c>
      <c r="AH31" s="34"/>
      <c r="AI31" s="34"/>
      <c r="AJ31" s="34"/>
    </row>
    <row r="32" spans="1:39" ht="15.75" thickBot="1" x14ac:dyDescent="0.3">
      <c r="A32" s="2"/>
      <c r="B32" s="2"/>
      <c r="C32" s="2"/>
      <c r="D32" s="2"/>
      <c r="E32" s="2" t="s">
        <v>138</v>
      </c>
      <c r="F32" s="2"/>
      <c r="G32" s="2"/>
      <c r="H32" s="7">
        <v>0</v>
      </c>
      <c r="I32" s="16"/>
      <c r="J32" s="7">
        <v>57.44</v>
      </c>
      <c r="K32" s="16"/>
      <c r="L32" s="7">
        <v>3.29</v>
      </c>
      <c r="M32" s="16"/>
      <c r="N32" s="7">
        <v>134.19</v>
      </c>
      <c r="O32" s="16"/>
      <c r="P32" s="7">
        <v>64.209999999999994</v>
      </c>
      <c r="Q32" s="16"/>
      <c r="R32" s="7">
        <v>81.900000000000006</v>
      </c>
      <c r="S32" s="16"/>
      <c r="T32" s="7">
        <v>102.22</v>
      </c>
      <c r="U32" s="16"/>
      <c r="V32" s="7">
        <v>82.25</v>
      </c>
      <c r="W32" s="16"/>
      <c r="X32" s="7">
        <v>102.58</v>
      </c>
      <c r="Y32" s="16"/>
      <c r="Z32" s="7">
        <v>87.87</v>
      </c>
      <c r="AA32" s="16"/>
      <c r="AB32" s="7">
        <v>97.15</v>
      </c>
      <c r="AC32" s="16"/>
      <c r="AD32" s="7">
        <v>94.3</v>
      </c>
      <c r="AE32" s="16"/>
      <c r="AF32" s="7">
        <f t="shared" si="2"/>
        <v>907.4</v>
      </c>
    </row>
    <row r="33" spans="1:33" x14ac:dyDescent="0.25">
      <c r="A33" s="2"/>
      <c r="B33" s="2"/>
      <c r="C33" s="2"/>
      <c r="D33" s="2" t="s">
        <v>139</v>
      </c>
      <c r="E33" s="2"/>
      <c r="F33" s="2"/>
      <c r="G33" s="2"/>
      <c r="H33" s="3">
        <f>ROUND(H3+H9+H17+SUM(H30:H32),5)</f>
        <v>24087.87</v>
      </c>
      <c r="I33" s="16"/>
      <c r="J33" s="3">
        <f>ROUND(J3+J9+J17+SUM(J30:J32),5)</f>
        <v>56181.63</v>
      </c>
      <c r="K33" s="16"/>
      <c r="L33" s="3">
        <f>ROUND(L3+L9+L17+SUM(L30:L32),5)</f>
        <v>102165.46</v>
      </c>
      <c r="M33" s="16"/>
      <c r="N33" s="3">
        <f>ROUND(N3+N9+N17+SUM(N30:N32),5)</f>
        <v>21754.69</v>
      </c>
      <c r="O33" s="16"/>
      <c r="P33" s="3">
        <f>ROUND(P3+P9+P17+SUM(P30:P32),5)</f>
        <v>35503.980000000003</v>
      </c>
      <c r="Q33" s="16"/>
      <c r="R33" s="3">
        <f>ROUND(R3+R9+R17+SUM(R30:R32),5)</f>
        <v>84390</v>
      </c>
      <c r="S33" s="16"/>
      <c r="T33" s="3">
        <f>ROUND(T3+T9+T17+SUM(T30:T32),5)</f>
        <v>35246.370000000003</v>
      </c>
      <c r="U33" s="16"/>
      <c r="V33" s="3">
        <f>ROUND(V3+V9+V17+SUM(V30:V32),5)</f>
        <v>28425.64</v>
      </c>
      <c r="W33" s="16"/>
      <c r="X33" s="3">
        <f>ROUND(X3+X9+X17+SUM(X30:X32),5)</f>
        <v>74031.62</v>
      </c>
      <c r="Y33" s="16"/>
      <c r="Z33" s="3">
        <f>ROUND(Z3+Z9+Z17+SUM(Z30:Z32),5)</f>
        <v>36709.07</v>
      </c>
      <c r="AA33" s="16"/>
      <c r="AB33" s="3">
        <f>ROUND(AB3+AB9+AB17+SUM(AB30:AB32),5)</f>
        <v>16811.13</v>
      </c>
      <c r="AC33" s="16"/>
      <c r="AD33" s="3">
        <f>ROUND(AD3+AD9+AD17+SUM(AD30:AD32),5)</f>
        <v>54543.25</v>
      </c>
      <c r="AE33" s="16"/>
      <c r="AF33" s="3">
        <f t="shared" si="2"/>
        <v>569850.71</v>
      </c>
    </row>
    <row r="34" spans="1:33" x14ac:dyDescent="0.25">
      <c r="A34" s="2"/>
      <c r="B34" s="2"/>
      <c r="C34" s="2"/>
      <c r="D34" s="2" t="s">
        <v>140</v>
      </c>
      <c r="E34" s="2"/>
      <c r="F34" s="2"/>
      <c r="G34" s="2"/>
      <c r="H34" s="3"/>
      <c r="I34" s="16"/>
      <c r="J34" s="3"/>
      <c r="K34" s="16"/>
      <c r="L34" s="3"/>
      <c r="M34" s="16"/>
      <c r="N34" s="3"/>
      <c r="O34" s="16"/>
      <c r="P34" s="3"/>
      <c r="Q34" s="16"/>
      <c r="R34" s="3"/>
      <c r="S34" s="16"/>
      <c r="T34" s="3"/>
      <c r="U34" s="16"/>
      <c r="V34" s="3"/>
      <c r="W34" s="16"/>
      <c r="X34" s="3"/>
      <c r="Y34" s="16"/>
      <c r="Z34" s="3"/>
      <c r="AA34" s="16"/>
      <c r="AB34" s="3"/>
      <c r="AC34" s="16"/>
      <c r="AD34" s="3"/>
      <c r="AE34" s="16"/>
      <c r="AF34" s="3"/>
    </row>
    <row r="35" spans="1:33" ht="15.75" thickBot="1" x14ac:dyDescent="0.3">
      <c r="A35" s="2"/>
      <c r="B35" s="2"/>
      <c r="C35" s="2"/>
      <c r="D35" s="2"/>
      <c r="E35" s="2" t="s">
        <v>309</v>
      </c>
      <c r="F35" s="2"/>
      <c r="G35" s="2"/>
      <c r="H35" s="4">
        <v>0</v>
      </c>
      <c r="I35" s="16"/>
      <c r="J35" s="4">
        <v>36.92</v>
      </c>
      <c r="K35" s="16"/>
      <c r="L35" s="4">
        <v>45</v>
      </c>
      <c r="M35" s="16"/>
      <c r="N35" s="4">
        <v>0</v>
      </c>
      <c r="O35" s="16"/>
      <c r="P35" s="4">
        <v>1263.25</v>
      </c>
      <c r="Q35" s="16"/>
      <c r="R35" s="4">
        <v>5.64</v>
      </c>
      <c r="S35" s="16"/>
      <c r="T35" s="4">
        <v>11.27</v>
      </c>
      <c r="U35" s="16"/>
      <c r="V35" s="4">
        <v>18</v>
      </c>
      <c r="W35" s="16"/>
      <c r="X35" s="4">
        <v>48.03</v>
      </c>
      <c r="Y35" s="16"/>
      <c r="Z35" s="4">
        <v>192.42</v>
      </c>
      <c r="AA35" s="16"/>
      <c r="AB35" s="4">
        <v>23.65</v>
      </c>
      <c r="AC35" s="16"/>
      <c r="AD35" s="4">
        <v>0</v>
      </c>
      <c r="AE35" s="16"/>
      <c r="AF35" s="4">
        <f>ROUND(SUM(H35:AD35),5)</f>
        <v>1644.18</v>
      </c>
    </row>
    <row r="36" spans="1:33" ht="15.75" thickBot="1" x14ac:dyDescent="0.3">
      <c r="A36" s="2"/>
      <c r="B36" s="2"/>
      <c r="C36" s="2"/>
      <c r="D36" s="2" t="s">
        <v>310</v>
      </c>
      <c r="E36" s="2"/>
      <c r="F36" s="2"/>
      <c r="G36" s="2"/>
      <c r="H36" s="6">
        <f>ROUND(SUM(H34:H35),5)</f>
        <v>0</v>
      </c>
      <c r="I36" s="16"/>
      <c r="J36" s="6">
        <f>ROUND(SUM(J34:J35),5)</f>
        <v>36.92</v>
      </c>
      <c r="K36" s="16"/>
      <c r="L36" s="6">
        <f>ROUND(SUM(L34:L35),5)</f>
        <v>45</v>
      </c>
      <c r="M36" s="16"/>
      <c r="N36" s="6">
        <f>ROUND(SUM(N34:N35),5)</f>
        <v>0</v>
      </c>
      <c r="O36" s="16"/>
      <c r="P36" s="6">
        <f>ROUND(SUM(P34:P35),5)</f>
        <v>1263.25</v>
      </c>
      <c r="Q36" s="16"/>
      <c r="R36" s="6">
        <f>ROUND(SUM(R34:R35),5)</f>
        <v>5.64</v>
      </c>
      <c r="S36" s="16"/>
      <c r="T36" s="6">
        <f>ROUND(SUM(T34:T35),5)</f>
        <v>11.27</v>
      </c>
      <c r="U36" s="16"/>
      <c r="V36" s="6">
        <f>ROUND(SUM(V34:V35),5)</f>
        <v>18</v>
      </c>
      <c r="W36" s="16"/>
      <c r="X36" s="6">
        <f>ROUND(SUM(X34:X35),5)</f>
        <v>48.03</v>
      </c>
      <c r="Y36" s="16"/>
      <c r="Z36" s="6">
        <f>ROUND(SUM(Z34:Z35),5)</f>
        <v>192.42</v>
      </c>
      <c r="AA36" s="16"/>
      <c r="AB36" s="6">
        <f>ROUND(SUM(AB34:AB35),5)</f>
        <v>23.65</v>
      </c>
      <c r="AC36" s="16"/>
      <c r="AD36" s="6">
        <f>ROUND(SUM(AD34:AD35),5)</f>
        <v>0</v>
      </c>
      <c r="AE36" s="16"/>
      <c r="AF36" s="6">
        <f>ROUND(SUM(H36:AD36),5)</f>
        <v>1644.18</v>
      </c>
    </row>
    <row r="37" spans="1:33" x14ac:dyDescent="0.25">
      <c r="A37" s="2"/>
      <c r="B37" s="2"/>
      <c r="C37" s="2" t="s">
        <v>141</v>
      </c>
      <c r="D37" s="2"/>
      <c r="E37" s="2"/>
      <c r="F37" s="2"/>
      <c r="G37" s="2"/>
      <c r="H37" s="3">
        <f>ROUND(H33-H36,5)</f>
        <v>24087.87</v>
      </c>
      <c r="I37" s="16"/>
      <c r="J37" s="3">
        <f>ROUND(J33-J36,5)</f>
        <v>56144.71</v>
      </c>
      <c r="K37" s="16"/>
      <c r="L37" s="3">
        <f>ROUND(L33-L36,5)</f>
        <v>102120.46</v>
      </c>
      <c r="M37" s="16"/>
      <c r="N37" s="3">
        <f>ROUND(N33-N36,5)</f>
        <v>21754.69</v>
      </c>
      <c r="O37" s="16"/>
      <c r="P37" s="3">
        <f>ROUND(P33-P36,5)</f>
        <v>34240.730000000003</v>
      </c>
      <c r="Q37" s="16"/>
      <c r="R37" s="3">
        <f>ROUND(R33-R36,5)</f>
        <v>84384.36</v>
      </c>
      <c r="S37" s="16"/>
      <c r="T37" s="3">
        <f>ROUND(T33-T36,5)</f>
        <v>35235.1</v>
      </c>
      <c r="U37" s="16"/>
      <c r="V37" s="3">
        <f>ROUND(V33-V36,5)</f>
        <v>28407.64</v>
      </c>
      <c r="W37" s="16"/>
      <c r="X37" s="3">
        <f>ROUND(X33-X36,5)</f>
        <v>73983.59</v>
      </c>
      <c r="Y37" s="16"/>
      <c r="Z37" s="3">
        <f>ROUND(Z33-Z36,5)</f>
        <v>36516.65</v>
      </c>
      <c r="AA37" s="16"/>
      <c r="AB37" s="3">
        <f>ROUND(AB33-AB36,5)</f>
        <v>16787.48</v>
      </c>
      <c r="AC37" s="16"/>
      <c r="AD37" s="3">
        <f>ROUND(AD33-AD36,5)</f>
        <v>54543.25</v>
      </c>
      <c r="AE37" s="16"/>
      <c r="AF37" s="3">
        <f>ROUND(SUM(H37:AD37),5)</f>
        <v>568206.53</v>
      </c>
    </row>
    <row r="38" spans="1:33" x14ac:dyDescent="0.25">
      <c r="A38" s="2"/>
      <c r="B38" s="2"/>
      <c r="C38" s="2"/>
      <c r="D38" s="2" t="s">
        <v>142</v>
      </c>
      <c r="E38" s="2"/>
      <c r="F38" s="2"/>
      <c r="G38" s="2"/>
      <c r="H38" s="3"/>
      <c r="I38" s="16"/>
      <c r="J38" s="3"/>
      <c r="K38" s="16"/>
      <c r="L38" s="3"/>
      <c r="M38" s="16"/>
      <c r="N38" s="3"/>
      <c r="O38" s="16"/>
      <c r="P38" s="3"/>
      <c r="Q38" s="16"/>
      <c r="R38" s="3"/>
      <c r="S38" s="16"/>
      <c r="T38" s="3"/>
      <c r="U38" s="16"/>
      <c r="V38" s="3"/>
      <c r="W38" s="16"/>
      <c r="X38" s="3"/>
      <c r="Y38" s="16"/>
      <c r="Z38" s="3"/>
      <c r="AA38" s="16"/>
      <c r="AB38" s="3"/>
      <c r="AC38" s="16"/>
      <c r="AD38" s="3"/>
      <c r="AE38" s="16"/>
      <c r="AF38" s="3"/>
    </row>
    <row r="39" spans="1:33" x14ac:dyDescent="0.25">
      <c r="A39" s="2"/>
      <c r="B39" s="2"/>
      <c r="C39" s="2"/>
      <c r="D39" s="2"/>
      <c r="E39" s="2" t="s">
        <v>143</v>
      </c>
      <c r="F39" s="2"/>
      <c r="G39" s="2"/>
      <c r="H39" s="3">
        <v>15494.3</v>
      </c>
      <c r="I39" s="16"/>
      <c r="J39" s="3">
        <v>15200.89</v>
      </c>
      <c r="K39" s="16"/>
      <c r="L39" s="3">
        <v>14713.72</v>
      </c>
      <c r="M39" s="16"/>
      <c r="N39" s="3">
        <v>13201.79</v>
      </c>
      <c r="O39" s="16"/>
      <c r="P39" s="3">
        <v>15887</v>
      </c>
      <c r="Q39" s="16"/>
      <c r="R39" s="3">
        <v>14499.08</v>
      </c>
      <c r="S39" s="16"/>
      <c r="T39" s="3">
        <v>16601.95</v>
      </c>
      <c r="U39" s="16"/>
      <c r="V39" s="3">
        <v>18402.14</v>
      </c>
      <c r="W39" s="16"/>
      <c r="X39" s="3">
        <v>20185.66</v>
      </c>
      <c r="Y39" s="16"/>
      <c r="Z39" s="3">
        <v>22978.04</v>
      </c>
      <c r="AA39" s="16"/>
      <c r="AB39" s="31">
        <v>26011.55</v>
      </c>
      <c r="AC39" s="32"/>
      <c r="AD39" s="31">
        <v>31463.94</v>
      </c>
      <c r="AE39" s="16"/>
      <c r="AF39" s="3">
        <f t="shared" ref="AF39:AF57" si="14">ROUND(SUM(H39:AD39),5)</f>
        <v>224640.06</v>
      </c>
      <c r="AG39" s="34" t="s">
        <v>339</v>
      </c>
    </row>
    <row r="40" spans="1:33" x14ac:dyDescent="0.25">
      <c r="A40" s="2"/>
      <c r="B40" s="2"/>
      <c r="C40" s="2"/>
      <c r="D40" s="2"/>
      <c r="E40" s="2" t="s">
        <v>144</v>
      </c>
      <c r="F40" s="2"/>
      <c r="G40" s="2"/>
      <c r="H40" s="3">
        <v>1111.25</v>
      </c>
      <c r="I40" s="16"/>
      <c r="J40" s="3">
        <v>1395</v>
      </c>
      <c r="K40" s="16"/>
      <c r="L40" s="3">
        <v>1341.25</v>
      </c>
      <c r="M40" s="16"/>
      <c r="N40" s="3">
        <v>1357.38</v>
      </c>
      <c r="O40" s="16"/>
      <c r="P40" s="3">
        <v>1785.25</v>
      </c>
      <c r="Q40" s="16"/>
      <c r="R40" s="3">
        <v>1612</v>
      </c>
      <c r="S40" s="16"/>
      <c r="T40" s="3">
        <v>898</v>
      </c>
      <c r="U40" s="16"/>
      <c r="V40" s="3">
        <v>2250</v>
      </c>
      <c r="W40" s="16"/>
      <c r="X40" s="3">
        <v>1928.25</v>
      </c>
      <c r="Y40" s="16"/>
      <c r="Z40" s="3">
        <v>1157.5</v>
      </c>
      <c r="AA40" s="16"/>
      <c r="AB40" s="31">
        <v>1730.75</v>
      </c>
      <c r="AC40" s="32"/>
      <c r="AD40" s="31">
        <v>1010.5</v>
      </c>
      <c r="AE40" s="16"/>
      <c r="AF40" s="3">
        <f t="shared" si="14"/>
        <v>17577.13</v>
      </c>
      <c r="AG40" s="34" t="s">
        <v>340</v>
      </c>
    </row>
    <row r="41" spans="1:33" x14ac:dyDescent="0.25">
      <c r="A41" s="2"/>
      <c r="B41" s="2"/>
      <c r="C41" s="2"/>
      <c r="D41" s="2"/>
      <c r="E41" s="2" t="s">
        <v>145</v>
      </c>
      <c r="F41" s="2"/>
      <c r="G41" s="2"/>
      <c r="H41" s="3">
        <v>219.27</v>
      </c>
      <c r="I41" s="16"/>
      <c r="J41" s="3">
        <v>543.33000000000004</v>
      </c>
      <c r="K41" s="16"/>
      <c r="L41" s="3">
        <v>1201.22</v>
      </c>
      <c r="M41" s="16"/>
      <c r="N41" s="3">
        <v>2325.64</v>
      </c>
      <c r="O41" s="16"/>
      <c r="P41" s="3">
        <v>1263.04</v>
      </c>
      <c r="Q41" s="16"/>
      <c r="R41" s="3">
        <v>339.37</v>
      </c>
      <c r="S41" s="16"/>
      <c r="T41" s="3">
        <v>553.13</v>
      </c>
      <c r="U41" s="16"/>
      <c r="V41" s="3">
        <v>406.22</v>
      </c>
      <c r="W41" s="16"/>
      <c r="X41" s="3">
        <v>322.41000000000003</v>
      </c>
      <c r="Y41" s="16"/>
      <c r="Z41" s="3">
        <v>469.01</v>
      </c>
      <c r="AA41" s="16"/>
      <c r="AB41" s="3">
        <v>465.4</v>
      </c>
      <c r="AC41" s="16"/>
      <c r="AD41" s="31">
        <v>1794.45</v>
      </c>
      <c r="AE41" s="16"/>
      <c r="AF41" s="3">
        <f t="shared" si="14"/>
        <v>9902.49</v>
      </c>
      <c r="AG41" s="34" t="s">
        <v>341</v>
      </c>
    </row>
    <row r="42" spans="1:33" x14ac:dyDescent="0.25">
      <c r="A42" s="2"/>
      <c r="B42" s="2"/>
      <c r="C42" s="2"/>
      <c r="D42" s="2"/>
      <c r="E42" s="2" t="s">
        <v>146</v>
      </c>
      <c r="F42" s="2"/>
      <c r="G42" s="2"/>
      <c r="H42" s="3">
        <v>0</v>
      </c>
      <c r="I42" s="16"/>
      <c r="J42" s="3">
        <v>0</v>
      </c>
      <c r="K42" s="16"/>
      <c r="L42" s="3">
        <v>0</v>
      </c>
      <c r="M42" s="16"/>
      <c r="N42" s="3">
        <v>0</v>
      </c>
      <c r="O42" s="16"/>
      <c r="P42" s="3">
        <v>806</v>
      </c>
      <c r="Q42" s="16"/>
      <c r="R42" s="3">
        <v>265</v>
      </c>
      <c r="S42" s="16"/>
      <c r="T42" s="3">
        <v>238</v>
      </c>
      <c r="U42" s="16"/>
      <c r="V42" s="3">
        <v>0</v>
      </c>
      <c r="W42" s="16"/>
      <c r="X42" s="3">
        <v>1223</v>
      </c>
      <c r="Y42" s="16"/>
      <c r="Z42" s="3">
        <v>112.5</v>
      </c>
      <c r="AA42" s="16"/>
      <c r="AB42" s="3">
        <v>0</v>
      </c>
      <c r="AC42" s="16"/>
      <c r="AD42" s="3">
        <v>0</v>
      </c>
      <c r="AE42" s="16"/>
      <c r="AF42" s="3">
        <f t="shared" si="14"/>
        <v>2644.5</v>
      </c>
    </row>
    <row r="43" spans="1:33" x14ac:dyDescent="0.25">
      <c r="A43" s="2"/>
      <c r="B43" s="2"/>
      <c r="C43" s="2"/>
      <c r="D43" s="2"/>
      <c r="E43" s="2" t="s">
        <v>147</v>
      </c>
      <c r="F43" s="2"/>
      <c r="G43" s="2"/>
      <c r="H43" s="3">
        <v>228.83</v>
      </c>
      <c r="I43" s="16"/>
      <c r="J43" s="3">
        <v>154.06</v>
      </c>
      <c r="K43" s="16"/>
      <c r="L43" s="3">
        <v>546.91999999999996</v>
      </c>
      <c r="M43" s="16"/>
      <c r="N43" s="3">
        <v>1646.41</v>
      </c>
      <c r="O43" s="16"/>
      <c r="P43" s="3">
        <v>360.33</v>
      </c>
      <c r="Q43" s="16"/>
      <c r="R43" s="3">
        <v>327.04000000000002</v>
      </c>
      <c r="S43" s="16"/>
      <c r="T43" s="3">
        <v>944.59</v>
      </c>
      <c r="U43" s="16"/>
      <c r="V43" s="3">
        <v>194.72</v>
      </c>
      <c r="W43" s="16"/>
      <c r="X43" s="3">
        <v>497.35</v>
      </c>
      <c r="Y43" s="16"/>
      <c r="Z43" s="3">
        <v>993.57</v>
      </c>
      <c r="AA43" s="16"/>
      <c r="AB43" s="3">
        <v>163.58000000000001</v>
      </c>
      <c r="AC43" s="16"/>
      <c r="AD43" s="3">
        <v>453.58</v>
      </c>
      <c r="AE43" s="16"/>
      <c r="AF43" s="3">
        <f t="shared" si="14"/>
        <v>6510.98</v>
      </c>
    </row>
    <row r="44" spans="1:33" x14ac:dyDescent="0.25">
      <c r="A44" s="2"/>
      <c r="B44" s="2"/>
      <c r="C44" s="2"/>
      <c r="D44" s="2"/>
      <c r="E44" s="2" t="s">
        <v>148</v>
      </c>
      <c r="F44" s="2"/>
      <c r="G44" s="2"/>
      <c r="H44" s="3">
        <v>292.45999999999998</v>
      </c>
      <c r="I44" s="16"/>
      <c r="J44" s="3">
        <v>292.81</v>
      </c>
      <c r="K44" s="16"/>
      <c r="L44" s="3">
        <v>291.70999999999998</v>
      </c>
      <c r="M44" s="16"/>
      <c r="N44" s="3">
        <v>292.32</v>
      </c>
      <c r="O44" s="16"/>
      <c r="P44" s="3">
        <v>372.03</v>
      </c>
      <c r="Q44" s="16"/>
      <c r="R44" s="3">
        <v>332.36</v>
      </c>
      <c r="S44" s="16"/>
      <c r="T44" s="3">
        <v>332.4</v>
      </c>
      <c r="U44" s="16"/>
      <c r="V44" s="3">
        <v>458.2</v>
      </c>
      <c r="W44" s="16"/>
      <c r="X44" s="3">
        <v>333.65</v>
      </c>
      <c r="Y44" s="16"/>
      <c r="Z44" s="3">
        <v>334.93</v>
      </c>
      <c r="AA44" s="16"/>
      <c r="AB44" s="3">
        <v>415.56</v>
      </c>
      <c r="AC44" s="16"/>
      <c r="AD44" s="3">
        <v>676.65</v>
      </c>
      <c r="AE44" s="16"/>
      <c r="AF44" s="3">
        <f t="shared" si="14"/>
        <v>4425.08</v>
      </c>
    </row>
    <row r="45" spans="1:33" x14ac:dyDescent="0.25">
      <c r="A45" s="2"/>
      <c r="B45" s="2"/>
      <c r="C45" s="2"/>
      <c r="D45" s="2"/>
      <c r="E45" s="2" t="s">
        <v>149</v>
      </c>
      <c r="F45" s="2"/>
      <c r="G45" s="2"/>
      <c r="H45" s="3">
        <v>422.17</v>
      </c>
      <c r="I45" s="16"/>
      <c r="J45" s="3">
        <v>109.17</v>
      </c>
      <c r="K45" s="16"/>
      <c r="L45" s="3">
        <v>12.98</v>
      </c>
      <c r="M45" s="16"/>
      <c r="N45" s="3">
        <v>56.2</v>
      </c>
      <c r="O45" s="16"/>
      <c r="P45" s="3">
        <v>362.91</v>
      </c>
      <c r="Q45" s="16"/>
      <c r="R45" s="3">
        <v>51.21</v>
      </c>
      <c r="S45" s="16"/>
      <c r="T45" s="3">
        <v>103.95</v>
      </c>
      <c r="U45" s="16"/>
      <c r="V45" s="3">
        <v>62</v>
      </c>
      <c r="W45" s="16"/>
      <c r="X45" s="3">
        <v>125.75</v>
      </c>
      <c r="Y45" s="16"/>
      <c r="Z45" s="3">
        <v>293.24</v>
      </c>
      <c r="AA45" s="16"/>
      <c r="AB45" s="3">
        <v>308.89</v>
      </c>
      <c r="AC45" s="16"/>
      <c r="AD45" s="3">
        <v>252.07</v>
      </c>
      <c r="AE45" s="16"/>
      <c r="AF45" s="3">
        <f t="shared" si="14"/>
        <v>2160.54</v>
      </c>
    </row>
    <row r="46" spans="1:33" x14ac:dyDescent="0.25">
      <c r="A46" s="2"/>
      <c r="B46" s="2"/>
      <c r="C46" s="2"/>
      <c r="D46" s="2"/>
      <c r="E46" s="2" t="s">
        <v>150</v>
      </c>
      <c r="F46" s="2"/>
      <c r="G46" s="2"/>
      <c r="H46" s="3">
        <v>1046.71</v>
      </c>
      <c r="I46" s="16"/>
      <c r="J46" s="3">
        <v>1046.71</v>
      </c>
      <c r="K46" s="16"/>
      <c r="L46" s="3">
        <v>1046.71</v>
      </c>
      <c r="M46" s="16"/>
      <c r="N46" s="3">
        <v>1046.71</v>
      </c>
      <c r="O46" s="16"/>
      <c r="P46" s="3">
        <v>1046.71</v>
      </c>
      <c r="Q46" s="16"/>
      <c r="R46" s="3">
        <v>1148.0999999999999</v>
      </c>
      <c r="S46" s="16"/>
      <c r="T46" s="3">
        <v>1148.0999999999999</v>
      </c>
      <c r="U46" s="16"/>
      <c r="V46" s="3">
        <v>1201.08</v>
      </c>
      <c r="W46" s="16"/>
      <c r="X46" s="3">
        <v>1201.08</v>
      </c>
      <c r="Y46" s="16"/>
      <c r="Z46" s="3">
        <v>1201.08</v>
      </c>
      <c r="AA46" s="16"/>
      <c r="AB46" s="3">
        <v>1201.08</v>
      </c>
      <c r="AC46" s="16"/>
      <c r="AD46" s="3">
        <v>1330.18</v>
      </c>
      <c r="AE46" s="16"/>
      <c r="AF46" s="3">
        <f t="shared" si="14"/>
        <v>13664.25</v>
      </c>
    </row>
    <row r="47" spans="1:33" x14ac:dyDescent="0.25">
      <c r="A47" s="2"/>
      <c r="B47" s="2"/>
      <c r="C47" s="2"/>
      <c r="D47" s="2"/>
      <c r="E47" s="2" t="s">
        <v>151</v>
      </c>
      <c r="F47" s="2"/>
      <c r="G47" s="2"/>
      <c r="H47" s="3">
        <v>208.46</v>
      </c>
      <c r="I47" s="16"/>
      <c r="J47" s="3">
        <v>208.46</v>
      </c>
      <c r="K47" s="16"/>
      <c r="L47" s="3">
        <v>208.46</v>
      </c>
      <c r="M47" s="16"/>
      <c r="N47" s="3">
        <v>209.37</v>
      </c>
      <c r="O47" s="16"/>
      <c r="P47" s="3">
        <v>283.33</v>
      </c>
      <c r="Q47" s="16"/>
      <c r="R47" s="3">
        <v>236.25</v>
      </c>
      <c r="S47" s="16"/>
      <c r="T47" s="3">
        <v>236.25</v>
      </c>
      <c r="U47" s="16"/>
      <c r="V47" s="3">
        <v>296.25</v>
      </c>
      <c r="W47" s="16"/>
      <c r="X47" s="3">
        <v>296.25</v>
      </c>
      <c r="Y47" s="16"/>
      <c r="Z47" s="3">
        <v>296.25</v>
      </c>
      <c r="AA47" s="16"/>
      <c r="AB47" s="3">
        <v>236.25</v>
      </c>
      <c r="AC47" s="16"/>
      <c r="AD47" s="3">
        <v>265.5</v>
      </c>
      <c r="AE47" s="16"/>
      <c r="AF47" s="3">
        <f t="shared" si="14"/>
        <v>2981.08</v>
      </c>
    </row>
    <row r="48" spans="1:33" x14ac:dyDescent="0.25">
      <c r="A48" s="2"/>
      <c r="B48" s="2"/>
      <c r="C48" s="2"/>
      <c r="D48" s="2"/>
      <c r="E48" s="2" t="s">
        <v>152</v>
      </c>
      <c r="F48" s="2"/>
      <c r="G48" s="2"/>
      <c r="H48" s="3">
        <v>0</v>
      </c>
      <c r="I48" s="16"/>
      <c r="J48" s="3">
        <v>1824.03</v>
      </c>
      <c r="K48" s="16"/>
      <c r="L48" s="3">
        <v>96.58</v>
      </c>
      <c r="M48" s="16"/>
      <c r="N48" s="3">
        <v>247.41</v>
      </c>
      <c r="O48" s="16"/>
      <c r="P48" s="3">
        <v>866.65</v>
      </c>
      <c r="Q48" s="16"/>
      <c r="R48" s="3">
        <v>109.17</v>
      </c>
      <c r="S48" s="16"/>
      <c r="T48" s="3">
        <v>0</v>
      </c>
      <c r="U48" s="16"/>
      <c r="V48" s="3">
        <v>144.77000000000001</v>
      </c>
      <c r="W48" s="16"/>
      <c r="X48" s="3">
        <v>109.02</v>
      </c>
      <c r="Y48" s="16"/>
      <c r="Z48" s="3">
        <v>13.6</v>
      </c>
      <c r="AA48" s="16"/>
      <c r="AB48" s="3">
        <v>3736.87</v>
      </c>
      <c r="AC48" s="16"/>
      <c r="AD48" s="3">
        <v>1150.77</v>
      </c>
      <c r="AE48" s="16"/>
      <c r="AF48" s="3">
        <f t="shared" si="14"/>
        <v>8298.8700000000008</v>
      </c>
    </row>
    <row r="49" spans="1:32" x14ac:dyDescent="0.25">
      <c r="A49" s="2"/>
      <c r="B49" s="2"/>
      <c r="C49" s="2"/>
      <c r="D49" s="2"/>
      <c r="E49" s="2" t="s">
        <v>153</v>
      </c>
      <c r="F49" s="2"/>
      <c r="G49" s="2"/>
      <c r="H49" s="3">
        <v>2591.96</v>
      </c>
      <c r="I49" s="16"/>
      <c r="J49" s="3">
        <v>3504.8</v>
      </c>
      <c r="K49" s="16"/>
      <c r="L49" s="3">
        <v>238.23</v>
      </c>
      <c r="M49" s="16"/>
      <c r="N49" s="3">
        <v>1257.07</v>
      </c>
      <c r="O49" s="16"/>
      <c r="P49" s="3">
        <v>108894.78</v>
      </c>
      <c r="Q49" s="16"/>
      <c r="R49" s="3">
        <v>2430.5300000000002</v>
      </c>
      <c r="S49" s="16"/>
      <c r="T49" s="3">
        <v>3334.06</v>
      </c>
      <c r="U49" s="16"/>
      <c r="V49" s="3">
        <v>1107.6099999999999</v>
      </c>
      <c r="W49" s="16"/>
      <c r="X49" s="3">
        <v>2741.53</v>
      </c>
      <c r="Y49" s="16"/>
      <c r="Z49" s="3">
        <v>1909.76</v>
      </c>
      <c r="AA49" s="16"/>
      <c r="AB49" s="3">
        <v>1090.57</v>
      </c>
      <c r="AC49" s="16"/>
      <c r="AD49" s="3">
        <v>2651.71</v>
      </c>
      <c r="AE49" s="16"/>
      <c r="AF49" s="3">
        <f t="shared" si="14"/>
        <v>131752.60999999999</v>
      </c>
    </row>
    <row r="50" spans="1:32" x14ac:dyDescent="0.25">
      <c r="A50" s="2"/>
      <c r="B50" s="2"/>
      <c r="C50" s="2"/>
      <c r="D50" s="2"/>
      <c r="E50" s="2" t="s">
        <v>154</v>
      </c>
      <c r="F50" s="2"/>
      <c r="G50" s="2"/>
      <c r="H50" s="3">
        <v>0</v>
      </c>
      <c r="I50" s="16"/>
      <c r="J50" s="3">
        <v>0</v>
      </c>
      <c r="K50" s="16"/>
      <c r="L50" s="3">
        <v>0</v>
      </c>
      <c r="M50" s="16"/>
      <c r="N50" s="3">
        <v>0</v>
      </c>
      <c r="O50" s="16"/>
      <c r="P50" s="3">
        <v>161.85</v>
      </c>
      <c r="Q50" s="16"/>
      <c r="R50" s="3">
        <v>0</v>
      </c>
      <c r="S50" s="16"/>
      <c r="T50" s="3">
        <v>0</v>
      </c>
      <c r="U50" s="16"/>
      <c r="V50" s="3">
        <v>0</v>
      </c>
      <c r="W50" s="16"/>
      <c r="X50" s="3">
        <v>0</v>
      </c>
      <c r="Y50" s="16"/>
      <c r="Z50" s="3">
        <v>201.66</v>
      </c>
      <c r="AA50" s="16"/>
      <c r="AB50" s="3">
        <v>0</v>
      </c>
      <c r="AC50" s="16"/>
      <c r="AD50" s="3">
        <v>498.3</v>
      </c>
      <c r="AE50" s="16"/>
      <c r="AF50" s="3">
        <f t="shared" si="14"/>
        <v>861.81</v>
      </c>
    </row>
    <row r="51" spans="1:32" x14ac:dyDescent="0.25">
      <c r="A51" s="2"/>
      <c r="B51" s="2"/>
      <c r="C51" s="2"/>
      <c r="D51" s="2"/>
      <c r="E51" s="2" t="s">
        <v>155</v>
      </c>
      <c r="F51" s="2"/>
      <c r="G51" s="2"/>
      <c r="H51" s="3">
        <v>0</v>
      </c>
      <c r="I51" s="16"/>
      <c r="J51" s="3">
        <v>0</v>
      </c>
      <c r="K51" s="16"/>
      <c r="L51" s="3">
        <v>0</v>
      </c>
      <c r="M51" s="16"/>
      <c r="N51" s="3">
        <v>0</v>
      </c>
      <c r="O51" s="16"/>
      <c r="P51" s="3">
        <v>6500</v>
      </c>
      <c r="Q51" s="16"/>
      <c r="R51" s="3">
        <v>0</v>
      </c>
      <c r="S51" s="16"/>
      <c r="T51" s="3">
        <v>0</v>
      </c>
      <c r="U51" s="16"/>
      <c r="V51" s="3">
        <v>0</v>
      </c>
      <c r="W51" s="16"/>
      <c r="X51" s="3">
        <v>0</v>
      </c>
      <c r="Y51" s="16"/>
      <c r="Z51" s="3">
        <v>0</v>
      </c>
      <c r="AA51" s="16"/>
      <c r="AB51" s="3">
        <v>0</v>
      </c>
      <c r="AC51" s="16"/>
      <c r="AD51" s="3">
        <v>0</v>
      </c>
      <c r="AE51" s="16"/>
      <c r="AF51" s="3">
        <f t="shared" si="14"/>
        <v>6500</v>
      </c>
    </row>
    <row r="52" spans="1:32" x14ac:dyDescent="0.25">
      <c r="A52" s="2"/>
      <c r="B52" s="2"/>
      <c r="C52" s="2"/>
      <c r="D52" s="2"/>
      <c r="E52" s="2" t="s">
        <v>156</v>
      </c>
      <c r="F52" s="2"/>
      <c r="G52" s="2"/>
      <c r="H52" s="3">
        <v>6774.92</v>
      </c>
      <c r="I52" s="16"/>
      <c r="J52" s="3">
        <v>272.89999999999998</v>
      </c>
      <c r="K52" s="16"/>
      <c r="L52" s="3">
        <v>272.89999999999998</v>
      </c>
      <c r="M52" s="16"/>
      <c r="N52" s="3">
        <v>272.89999999999998</v>
      </c>
      <c r="O52" s="16"/>
      <c r="P52" s="3">
        <v>173.41</v>
      </c>
      <c r="Q52" s="16"/>
      <c r="R52" s="3">
        <v>272.89999999999998</v>
      </c>
      <c r="S52" s="16"/>
      <c r="T52" s="3">
        <v>272.89999999999998</v>
      </c>
      <c r="U52" s="16"/>
      <c r="V52" s="3">
        <v>272.89999999999998</v>
      </c>
      <c r="W52" s="16"/>
      <c r="X52" s="3">
        <v>246.9</v>
      </c>
      <c r="Y52" s="16"/>
      <c r="Z52" s="3">
        <v>272.89999999999998</v>
      </c>
      <c r="AA52" s="16"/>
      <c r="AB52" s="3">
        <v>272.89999999999998</v>
      </c>
      <c r="AC52" s="16"/>
      <c r="AD52" s="3">
        <v>144.04</v>
      </c>
      <c r="AE52" s="16"/>
      <c r="AF52" s="3">
        <f t="shared" si="14"/>
        <v>9522.4699999999993</v>
      </c>
    </row>
    <row r="53" spans="1:32" x14ac:dyDescent="0.25">
      <c r="A53" s="2"/>
      <c r="B53" s="2"/>
      <c r="C53" s="2"/>
      <c r="D53" s="2"/>
      <c r="E53" s="2" t="s">
        <v>157</v>
      </c>
      <c r="F53" s="2"/>
      <c r="G53" s="2"/>
      <c r="H53" s="3">
        <v>0</v>
      </c>
      <c r="I53" s="16"/>
      <c r="J53" s="3">
        <v>0</v>
      </c>
      <c r="K53" s="16"/>
      <c r="L53" s="3">
        <v>0</v>
      </c>
      <c r="M53" s="16"/>
      <c r="N53" s="3">
        <v>0</v>
      </c>
      <c r="O53" s="16"/>
      <c r="P53" s="3">
        <v>0</v>
      </c>
      <c r="Q53" s="16"/>
      <c r="R53" s="3">
        <v>0</v>
      </c>
      <c r="S53" s="16"/>
      <c r="T53" s="3">
        <v>4640</v>
      </c>
      <c r="U53" s="16"/>
      <c r="V53" s="3">
        <v>0</v>
      </c>
      <c r="W53" s="16"/>
      <c r="X53" s="3">
        <v>0</v>
      </c>
      <c r="Y53" s="16"/>
      <c r="Z53" s="3">
        <v>0</v>
      </c>
      <c r="AA53" s="16"/>
      <c r="AB53" s="3">
        <v>0</v>
      </c>
      <c r="AC53" s="16"/>
      <c r="AD53" s="3">
        <v>0</v>
      </c>
      <c r="AE53" s="16"/>
      <c r="AF53" s="3">
        <f t="shared" si="14"/>
        <v>4640</v>
      </c>
    </row>
    <row r="54" spans="1:32" x14ac:dyDescent="0.25">
      <c r="A54" s="2"/>
      <c r="B54" s="2"/>
      <c r="C54" s="2"/>
      <c r="D54" s="2"/>
      <c r="E54" s="2" t="s">
        <v>158</v>
      </c>
      <c r="F54" s="2"/>
      <c r="G54" s="2"/>
      <c r="H54" s="3">
        <v>695.72</v>
      </c>
      <c r="I54" s="16"/>
      <c r="J54" s="3">
        <v>1576.22</v>
      </c>
      <c r="K54" s="16"/>
      <c r="L54" s="3">
        <v>982.52</v>
      </c>
      <c r="M54" s="16"/>
      <c r="N54" s="3">
        <v>10897.14</v>
      </c>
      <c r="O54" s="16"/>
      <c r="P54" s="3">
        <v>3498.27</v>
      </c>
      <c r="Q54" s="16"/>
      <c r="R54" s="3">
        <v>1216.5999999999999</v>
      </c>
      <c r="S54" s="16"/>
      <c r="T54" s="3">
        <v>1021.61</v>
      </c>
      <c r="U54" s="16"/>
      <c r="V54" s="3">
        <v>1011</v>
      </c>
      <c r="W54" s="16"/>
      <c r="X54" s="3">
        <v>2831.99</v>
      </c>
      <c r="Y54" s="16"/>
      <c r="Z54" s="3">
        <v>1549.55</v>
      </c>
      <c r="AA54" s="16"/>
      <c r="AB54" s="3">
        <v>2802.85</v>
      </c>
      <c r="AC54" s="16"/>
      <c r="AD54" s="3">
        <v>1096.3399999999999</v>
      </c>
      <c r="AE54" s="16"/>
      <c r="AF54" s="3">
        <f t="shared" si="14"/>
        <v>29179.81</v>
      </c>
    </row>
    <row r="55" spans="1:32" ht="15.75" thickBot="1" x14ac:dyDescent="0.3">
      <c r="A55" s="2"/>
      <c r="B55" s="2"/>
      <c r="C55" s="2"/>
      <c r="D55" s="2"/>
      <c r="E55" s="2" t="s">
        <v>159</v>
      </c>
      <c r="F55" s="2"/>
      <c r="G55" s="2"/>
      <c r="H55" s="4">
        <v>5181.45</v>
      </c>
      <c r="I55" s="16"/>
      <c r="J55" s="4">
        <v>1573.74</v>
      </c>
      <c r="K55" s="16"/>
      <c r="L55" s="4">
        <v>2404.69</v>
      </c>
      <c r="M55" s="16"/>
      <c r="N55" s="4">
        <v>1999.86</v>
      </c>
      <c r="O55" s="16"/>
      <c r="P55" s="4">
        <v>7647.45</v>
      </c>
      <c r="Q55" s="16"/>
      <c r="R55" s="4">
        <v>7924.77</v>
      </c>
      <c r="S55" s="16"/>
      <c r="T55" s="4">
        <v>7551.13</v>
      </c>
      <c r="U55" s="16"/>
      <c r="V55" s="4">
        <v>6741.14</v>
      </c>
      <c r="W55" s="16"/>
      <c r="X55" s="4">
        <v>11243.67</v>
      </c>
      <c r="Y55" s="16"/>
      <c r="Z55" s="4">
        <v>9492.1200000000008</v>
      </c>
      <c r="AA55" s="16"/>
      <c r="AB55" s="4">
        <v>3051.31</v>
      </c>
      <c r="AC55" s="16"/>
      <c r="AD55" s="4">
        <v>2946.29</v>
      </c>
      <c r="AE55" s="16"/>
      <c r="AF55" s="4">
        <f t="shared" si="14"/>
        <v>67757.62</v>
      </c>
    </row>
    <row r="56" spans="1:32" ht="15.75" thickBot="1" x14ac:dyDescent="0.3">
      <c r="A56" s="2"/>
      <c r="B56" s="2"/>
      <c r="C56" s="2"/>
      <c r="D56" s="2" t="s">
        <v>160</v>
      </c>
      <c r="E56" s="2"/>
      <c r="F56" s="2"/>
      <c r="G56" s="2"/>
      <c r="H56" s="6">
        <f>ROUND(SUM(H38:H55),5)</f>
        <v>34267.5</v>
      </c>
      <c r="I56" s="16"/>
      <c r="J56" s="6">
        <f>ROUND(SUM(J38:J55),5)</f>
        <v>27702.12</v>
      </c>
      <c r="K56" s="16"/>
      <c r="L56" s="6">
        <f>ROUND(SUM(L38:L55),5)</f>
        <v>23357.89</v>
      </c>
      <c r="M56" s="16"/>
      <c r="N56" s="6">
        <f>ROUND(SUM(N38:N55),5)</f>
        <v>34810.199999999997</v>
      </c>
      <c r="O56" s="16"/>
      <c r="P56" s="6">
        <f>ROUND(SUM(P38:P55),5)</f>
        <v>149909.01</v>
      </c>
      <c r="Q56" s="16"/>
      <c r="R56" s="6">
        <f>ROUND(SUM(R38:R55),5)</f>
        <v>30764.38</v>
      </c>
      <c r="S56" s="16"/>
      <c r="T56" s="6">
        <f>ROUND(SUM(T38:T55),5)</f>
        <v>37876.07</v>
      </c>
      <c r="U56" s="16"/>
      <c r="V56" s="6">
        <f>ROUND(SUM(V38:V55),5)</f>
        <v>32548.03</v>
      </c>
      <c r="W56" s="16"/>
      <c r="X56" s="6">
        <f>ROUND(SUM(X38:X55),5)</f>
        <v>43286.51</v>
      </c>
      <c r="Y56" s="16"/>
      <c r="Z56" s="6">
        <f>ROUND(SUM(Z38:Z55),5)</f>
        <v>41275.71</v>
      </c>
      <c r="AA56" s="16"/>
      <c r="AB56" s="6">
        <f>ROUND(SUM(AB38:AB55),5)</f>
        <v>41487.56</v>
      </c>
      <c r="AC56" s="16"/>
      <c r="AD56" s="6">
        <f>ROUND(SUM(AD38:AD55),5)</f>
        <v>45734.32</v>
      </c>
      <c r="AE56" s="16"/>
      <c r="AF56" s="6">
        <f t="shared" si="14"/>
        <v>543019.30000000005</v>
      </c>
    </row>
    <row r="57" spans="1:32" x14ac:dyDescent="0.25">
      <c r="A57" s="2"/>
      <c r="B57" s="2" t="s">
        <v>161</v>
      </c>
      <c r="C57" s="2"/>
      <c r="D57" s="2"/>
      <c r="E57" s="2"/>
      <c r="F57" s="2"/>
      <c r="G57" s="2"/>
      <c r="H57" s="3">
        <f>ROUND(H2+H37-H56,5)</f>
        <v>-10179.629999999999</v>
      </c>
      <c r="I57" s="16"/>
      <c r="J57" s="3">
        <f>ROUND(J2+J37-J56,5)</f>
        <v>28442.59</v>
      </c>
      <c r="K57" s="16"/>
      <c r="L57" s="3">
        <f>ROUND(L2+L37-L56,5)</f>
        <v>78762.570000000007</v>
      </c>
      <c r="M57" s="16"/>
      <c r="N57" s="3">
        <f>ROUND(N2+N37-N56,5)</f>
        <v>-13055.51</v>
      </c>
      <c r="O57" s="16"/>
      <c r="P57" s="3">
        <f>ROUND(P2+P37-P56,5)</f>
        <v>-115668.28</v>
      </c>
      <c r="Q57" s="16"/>
      <c r="R57" s="3">
        <f>ROUND(R2+R37-R56,5)</f>
        <v>53619.98</v>
      </c>
      <c r="S57" s="16"/>
      <c r="T57" s="3">
        <f>ROUND(T2+T37-T56,5)</f>
        <v>-2640.97</v>
      </c>
      <c r="U57" s="16"/>
      <c r="V57" s="3">
        <f>ROUND(V2+V37-V56,5)</f>
        <v>-4140.3900000000003</v>
      </c>
      <c r="W57" s="16"/>
      <c r="X57" s="3">
        <f>ROUND(X2+X37-X56,5)</f>
        <v>30697.08</v>
      </c>
      <c r="Y57" s="16"/>
      <c r="Z57" s="3">
        <f>ROUND(Z2+Z37-Z56,5)</f>
        <v>-4759.0600000000004</v>
      </c>
      <c r="AA57" s="16"/>
      <c r="AB57" s="3">
        <f>ROUND(AB2+AB37-AB56,5)</f>
        <v>-24700.080000000002</v>
      </c>
      <c r="AC57" s="16"/>
      <c r="AD57" s="3">
        <f>ROUND(AD2+AD37-AD56,5)</f>
        <v>8808.93</v>
      </c>
      <c r="AE57" s="16"/>
      <c r="AF57" s="3">
        <f t="shared" si="14"/>
        <v>25187.23</v>
      </c>
    </row>
    <row r="58" spans="1:32" x14ac:dyDescent="0.25">
      <c r="A58" s="2"/>
      <c r="B58" s="2" t="s">
        <v>162</v>
      </c>
      <c r="C58" s="2"/>
      <c r="D58" s="2"/>
      <c r="E58" s="2"/>
      <c r="F58" s="2"/>
      <c r="G58" s="2"/>
      <c r="H58" s="3"/>
      <c r="I58" s="16"/>
      <c r="J58" s="3"/>
      <c r="K58" s="16"/>
      <c r="L58" s="3"/>
      <c r="M58" s="16"/>
      <c r="N58" s="3"/>
      <c r="O58" s="16"/>
      <c r="P58" s="3"/>
      <c r="Q58" s="16"/>
      <c r="R58" s="3"/>
      <c r="S58" s="16"/>
      <c r="T58" s="3"/>
      <c r="U58" s="16"/>
      <c r="V58" s="3"/>
      <c r="W58" s="16"/>
      <c r="X58" s="3"/>
      <c r="Y58" s="16"/>
      <c r="Z58" s="3"/>
      <c r="AA58" s="16"/>
      <c r="AB58" s="3"/>
      <c r="AC58" s="16"/>
      <c r="AD58" s="3"/>
      <c r="AE58" s="16"/>
      <c r="AF58" s="3"/>
    </row>
    <row r="59" spans="1:32" x14ac:dyDescent="0.25">
      <c r="A59" s="2"/>
      <c r="B59" s="2"/>
      <c r="C59" s="2" t="s">
        <v>314</v>
      </c>
      <c r="D59" s="2"/>
      <c r="E59" s="2"/>
      <c r="F59" s="2"/>
      <c r="G59" s="2"/>
      <c r="H59" s="3"/>
      <c r="I59" s="16"/>
      <c r="J59" s="3"/>
      <c r="K59" s="16"/>
      <c r="L59" s="3"/>
      <c r="M59" s="16"/>
      <c r="N59" s="3"/>
      <c r="O59" s="16"/>
      <c r="P59" s="3"/>
      <c r="Q59" s="16"/>
      <c r="R59" s="3"/>
      <c r="S59" s="16"/>
      <c r="T59" s="3"/>
      <c r="U59" s="16"/>
      <c r="V59" s="3"/>
      <c r="W59" s="16"/>
      <c r="X59" s="3"/>
      <c r="Y59" s="16"/>
      <c r="Z59" s="3"/>
      <c r="AA59" s="16"/>
      <c r="AB59" s="3"/>
      <c r="AC59" s="16"/>
      <c r="AD59" s="3"/>
      <c r="AE59" s="16"/>
      <c r="AF59" s="3"/>
    </row>
    <row r="60" spans="1:32" ht="15.75" thickBot="1" x14ac:dyDescent="0.3">
      <c r="A60" s="2"/>
      <c r="B60" s="2"/>
      <c r="C60" s="2"/>
      <c r="D60" s="2" t="s">
        <v>315</v>
      </c>
      <c r="E60" s="2"/>
      <c r="F60" s="2"/>
      <c r="G60" s="2"/>
      <c r="H60" s="4">
        <v>0</v>
      </c>
      <c r="I60" s="16"/>
      <c r="J60" s="4">
        <v>0</v>
      </c>
      <c r="K60" s="16"/>
      <c r="L60" s="4">
        <v>0</v>
      </c>
      <c r="M60" s="16"/>
      <c r="N60" s="4">
        <v>0</v>
      </c>
      <c r="O60" s="16"/>
      <c r="P60" s="4">
        <v>15733.62</v>
      </c>
      <c r="Q60" s="16"/>
      <c r="R60" s="4">
        <v>0</v>
      </c>
      <c r="S60" s="16"/>
      <c r="T60" s="4">
        <v>0</v>
      </c>
      <c r="U60" s="16"/>
      <c r="V60" s="4">
        <v>0</v>
      </c>
      <c r="W60" s="16"/>
      <c r="X60" s="4">
        <v>0</v>
      </c>
      <c r="Y60" s="16"/>
      <c r="Z60" s="4">
        <v>0</v>
      </c>
      <c r="AA60" s="16"/>
      <c r="AB60" s="4">
        <v>0</v>
      </c>
      <c r="AC60" s="16"/>
      <c r="AD60" s="4">
        <v>0</v>
      </c>
      <c r="AE60" s="16"/>
      <c r="AF60" s="4">
        <f>ROUND(SUM(H60:AD60),5)</f>
        <v>15733.62</v>
      </c>
    </row>
    <row r="61" spans="1:32" ht="15.75" thickBot="1" x14ac:dyDescent="0.3">
      <c r="A61" s="2"/>
      <c r="B61" s="2"/>
      <c r="C61" s="2" t="s">
        <v>316</v>
      </c>
      <c r="D61" s="2"/>
      <c r="E61" s="2"/>
      <c r="F61" s="2"/>
      <c r="G61" s="2"/>
      <c r="H61" s="5">
        <f>ROUND(SUM(H59:H60),5)</f>
        <v>0</v>
      </c>
      <c r="I61" s="16"/>
      <c r="J61" s="5">
        <f>ROUND(SUM(J59:J60),5)</f>
        <v>0</v>
      </c>
      <c r="K61" s="16"/>
      <c r="L61" s="5">
        <f>ROUND(SUM(L59:L60),5)</f>
        <v>0</v>
      </c>
      <c r="M61" s="16"/>
      <c r="N61" s="5">
        <f>ROUND(SUM(N59:N60),5)</f>
        <v>0</v>
      </c>
      <c r="O61" s="16"/>
      <c r="P61" s="5">
        <f>ROUND(SUM(P59:P60),5)</f>
        <v>15733.62</v>
      </c>
      <c r="Q61" s="16"/>
      <c r="R61" s="5">
        <f>ROUND(SUM(R59:R60),5)</f>
        <v>0</v>
      </c>
      <c r="S61" s="16"/>
      <c r="T61" s="5">
        <f>ROUND(SUM(T59:T60),5)</f>
        <v>0</v>
      </c>
      <c r="U61" s="16"/>
      <c r="V61" s="5">
        <f>ROUND(SUM(V59:V60),5)</f>
        <v>0</v>
      </c>
      <c r="W61" s="16"/>
      <c r="X61" s="5">
        <f>ROUND(SUM(X59:X60),5)</f>
        <v>0</v>
      </c>
      <c r="Y61" s="16"/>
      <c r="Z61" s="5">
        <f>ROUND(SUM(Z59:Z60),5)</f>
        <v>0</v>
      </c>
      <c r="AA61" s="16"/>
      <c r="AB61" s="5">
        <f>ROUND(SUM(AB59:AB60),5)</f>
        <v>0</v>
      </c>
      <c r="AC61" s="16"/>
      <c r="AD61" s="5">
        <f>ROUND(SUM(AD59:AD60),5)</f>
        <v>0</v>
      </c>
      <c r="AE61" s="16"/>
      <c r="AF61" s="5">
        <f>ROUND(SUM(H61:AD61),5)</f>
        <v>15733.62</v>
      </c>
    </row>
    <row r="62" spans="1:32" ht="15.75" thickBot="1" x14ac:dyDescent="0.3">
      <c r="A62" s="2"/>
      <c r="B62" s="2" t="s">
        <v>317</v>
      </c>
      <c r="C62" s="2"/>
      <c r="D62" s="2"/>
      <c r="E62" s="2"/>
      <c r="F62" s="2"/>
      <c r="G62" s="2"/>
      <c r="H62" s="5">
        <f>ROUND(H58-H61,5)</f>
        <v>0</v>
      </c>
      <c r="I62" s="16"/>
      <c r="J62" s="5">
        <f>ROUND(J58-J61,5)</f>
        <v>0</v>
      </c>
      <c r="K62" s="16"/>
      <c r="L62" s="5">
        <f>ROUND(L58-L61,5)</f>
        <v>0</v>
      </c>
      <c r="M62" s="16"/>
      <c r="N62" s="5">
        <f>ROUND(N58-N61,5)</f>
        <v>0</v>
      </c>
      <c r="O62" s="16"/>
      <c r="P62" s="5">
        <f>ROUND(P58-P61,5)</f>
        <v>-15733.62</v>
      </c>
      <c r="Q62" s="16"/>
      <c r="R62" s="5">
        <f>ROUND(R58-R61,5)</f>
        <v>0</v>
      </c>
      <c r="S62" s="16"/>
      <c r="T62" s="5">
        <f>ROUND(T58-T61,5)</f>
        <v>0</v>
      </c>
      <c r="U62" s="16"/>
      <c r="V62" s="5">
        <f>ROUND(V58-V61,5)</f>
        <v>0</v>
      </c>
      <c r="W62" s="16"/>
      <c r="X62" s="5">
        <f>ROUND(X58-X61,5)</f>
        <v>0</v>
      </c>
      <c r="Y62" s="16"/>
      <c r="Z62" s="5">
        <f>ROUND(Z58-Z61,5)</f>
        <v>0</v>
      </c>
      <c r="AA62" s="16"/>
      <c r="AB62" s="5">
        <f>ROUND(AB58-AB61,5)</f>
        <v>0</v>
      </c>
      <c r="AC62" s="16"/>
      <c r="AD62" s="5">
        <f>ROUND(AD58-AD61,5)</f>
        <v>0</v>
      </c>
      <c r="AE62" s="16"/>
      <c r="AF62" s="5">
        <f>ROUND(SUM(H62:AD62),5)</f>
        <v>-15733.62</v>
      </c>
    </row>
    <row r="63" spans="1:32" s="9" customFormat="1" ht="12" thickBot="1" x14ac:dyDescent="0.25">
      <c r="A63" s="2" t="s">
        <v>71</v>
      </c>
      <c r="B63" s="2"/>
      <c r="C63" s="2"/>
      <c r="D63" s="2"/>
      <c r="E63" s="2"/>
      <c r="F63" s="2"/>
      <c r="G63" s="2"/>
      <c r="H63" s="8">
        <f>ROUND(H57+H62,5)</f>
        <v>-10179.629999999999</v>
      </c>
      <c r="I63" s="2"/>
      <c r="J63" s="8">
        <f>ROUND(J57+J62,5)</f>
        <v>28442.59</v>
      </c>
      <c r="K63" s="2"/>
      <c r="L63" s="8">
        <f>ROUND(L57+L62,5)</f>
        <v>78762.570000000007</v>
      </c>
      <c r="M63" s="2"/>
      <c r="N63" s="8">
        <f>ROUND(N57+N62,5)</f>
        <v>-13055.51</v>
      </c>
      <c r="O63" s="2"/>
      <c r="P63" s="8">
        <f>ROUND(P57+P62,5)</f>
        <v>-131401.9</v>
      </c>
      <c r="Q63" s="2"/>
      <c r="R63" s="8">
        <f>ROUND(R57+R62,5)</f>
        <v>53619.98</v>
      </c>
      <c r="S63" s="2"/>
      <c r="T63" s="8">
        <f>ROUND(T57+T62,5)</f>
        <v>-2640.97</v>
      </c>
      <c r="U63" s="2"/>
      <c r="V63" s="8">
        <f>ROUND(V57+V62,5)</f>
        <v>-4140.3900000000003</v>
      </c>
      <c r="W63" s="2"/>
      <c r="X63" s="8">
        <f>ROUND(X57+X62,5)</f>
        <v>30697.08</v>
      </c>
      <c r="Y63" s="2"/>
      <c r="Z63" s="8">
        <f>ROUND(Z57+Z62,5)</f>
        <v>-4759.0600000000004</v>
      </c>
      <c r="AA63" s="2"/>
      <c r="AB63" s="8">
        <f>ROUND(AB57+AB62,5)</f>
        <v>-24700.080000000002</v>
      </c>
      <c r="AC63" s="2"/>
      <c r="AD63" s="8">
        <f>ROUND(AD57+AD62,5)</f>
        <v>8808.93</v>
      </c>
      <c r="AE63" s="2"/>
      <c r="AF63" s="8">
        <f>ROUND(SUM(H63:AD63),5)</f>
        <v>9453.61</v>
      </c>
    </row>
    <row r="64" spans="1:32" ht="15.75" thickTop="1" x14ac:dyDescent="0.25"/>
  </sheetData>
  <pageMargins left="0.45" right="0.45" top="0.75" bottom="0.5" header="0.1" footer="0.3"/>
  <pageSetup scale="83" orientation="portrait" r:id="rId1"/>
  <headerFooter>
    <oddHeader>&amp;L&amp;"Arial,Bold"&amp;8 4:41 PM
 12/31/19
 Accrual Basis&amp;C&amp;"Arial,Bold"&amp;12 League of Women Voters of California
&amp;14 Statement of Activities
&amp;10 December 2018 through November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3074" r:id="rId4" name="HEADER"/>
      </mc:Fallback>
    </mc:AlternateContent>
    <mc:AlternateContent xmlns:mc="http://schemas.openxmlformats.org/markup-compatibility/2006">
      <mc:Choice Requires="x14">
        <control shapeId="307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3073" r:id="rId6" name="FILT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M12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 activeCell="C12" sqref="C12:F12"/>
    </sheetView>
  </sheetViews>
  <sheetFormatPr defaultRowHeight="15" x14ac:dyDescent="0.25"/>
  <cols>
    <col min="1" max="1" width="3" style="13" customWidth="1"/>
    <col min="2" max="2" width="26.85546875" style="13" customWidth="1"/>
    <col min="3" max="3" width="7.85546875" style="14" bestFit="1" customWidth="1"/>
    <col min="4" max="4" width="2.28515625" style="14" customWidth="1"/>
    <col min="5" max="5" width="8.42578125" style="14" bestFit="1" customWidth="1"/>
    <col min="6" max="6" width="2.28515625" style="14" customWidth="1"/>
    <col min="7" max="7" width="5.85546875" style="14" bestFit="1" customWidth="1"/>
    <col min="8" max="8" width="2.28515625" style="14" customWidth="1"/>
    <col min="9" max="9" width="5.85546875" style="14" bestFit="1" customWidth="1"/>
    <col min="10" max="10" width="2.28515625" style="14" customWidth="1"/>
    <col min="11" max="11" width="5.42578125" style="14" bestFit="1" customWidth="1"/>
    <col min="12" max="12" width="2.28515625" style="14" customWidth="1"/>
    <col min="13" max="13" width="8.42578125" style="14" bestFit="1" customWidth="1"/>
  </cols>
  <sheetData>
    <row r="1" spans="1:13" s="12" customFormat="1" ht="15.75" thickBot="1" x14ac:dyDescent="0.3">
      <c r="A1" s="10"/>
      <c r="B1" s="10"/>
      <c r="C1" s="11" t="s">
        <v>196</v>
      </c>
      <c r="D1" s="15"/>
      <c r="E1" s="11" t="s">
        <v>197</v>
      </c>
      <c r="F1" s="15"/>
      <c r="G1" s="11" t="s">
        <v>198</v>
      </c>
      <c r="H1" s="15"/>
      <c r="I1" s="11" t="s">
        <v>199</v>
      </c>
      <c r="J1" s="15"/>
      <c r="K1" s="11" t="s">
        <v>200</v>
      </c>
      <c r="L1" s="15"/>
      <c r="M1" s="11" t="s">
        <v>107</v>
      </c>
    </row>
    <row r="2" spans="1:13" ht="15.75" thickTop="1" x14ac:dyDescent="0.25">
      <c r="A2" s="2"/>
      <c r="B2" s="2" t="s">
        <v>318</v>
      </c>
      <c r="C2" s="3">
        <v>120</v>
      </c>
      <c r="D2" s="16"/>
      <c r="E2" s="3">
        <v>0</v>
      </c>
      <c r="F2" s="16"/>
      <c r="G2" s="3">
        <v>0</v>
      </c>
      <c r="H2" s="16"/>
      <c r="I2" s="3">
        <v>0</v>
      </c>
      <c r="J2" s="16"/>
      <c r="K2" s="3">
        <v>0</v>
      </c>
      <c r="L2" s="16"/>
      <c r="M2" s="3">
        <f t="shared" ref="M2:M9" si="0">ROUND(SUM(C2:K2),5)</f>
        <v>120</v>
      </c>
    </row>
    <row r="3" spans="1:13" x14ac:dyDescent="0.25">
      <c r="A3" s="2"/>
      <c r="B3" s="2" t="s">
        <v>319</v>
      </c>
      <c r="C3" s="3">
        <v>0</v>
      </c>
      <c r="D3" s="16"/>
      <c r="E3" s="3">
        <v>0</v>
      </c>
      <c r="F3" s="16"/>
      <c r="G3" s="3">
        <v>0</v>
      </c>
      <c r="H3" s="16"/>
      <c r="I3" s="3">
        <v>0</v>
      </c>
      <c r="J3" s="16"/>
      <c r="K3" s="3">
        <v>-36.21</v>
      </c>
      <c r="L3" s="16"/>
      <c r="M3" s="3">
        <f t="shared" si="0"/>
        <v>-36.21</v>
      </c>
    </row>
    <row r="4" spans="1:13" x14ac:dyDescent="0.25">
      <c r="A4" s="2"/>
      <c r="B4" s="2" t="s">
        <v>320</v>
      </c>
      <c r="C4" s="3">
        <v>700</v>
      </c>
      <c r="D4" s="16"/>
      <c r="E4" s="3">
        <v>0</v>
      </c>
      <c r="F4" s="16"/>
      <c r="G4" s="3">
        <v>0</v>
      </c>
      <c r="H4" s="16"/>
      <c r="I4" s="3">
        <v>0</v>
      </c>
      <c r="J4" s="16"/>
      <c r="K4" s="3">
        <v>0</v>
      </c>
      <c r="L4" s="16"/>
      <c r="M4" s="3">
        <f t="shared" si="0"/>
        <v>700</v>
      </c>
    </row>
    <row r="5" spans="1:13" x14ac:dyDescent="0.25">
      <c r="A5" s="2"/>
      <c r="B5" s="2" t="s">
        <v>321</v>
      </c>
      <c r="C5" s="31">
        <v>764.94</v>
      </c>
      <c r="D5" s="16"/>
      <c r="E5" s="3">
        <v>0</v>
      </c>
      <c r="F5" s="16"/>
      <c r="G5" s="3">
        <v>0</v>
      </c>
      <c r="H5" s="16"/>
      <c r="I5" s="3">
        <v>0</v>
      </c>
      <c r="J5" s="16"/>
      <c r="K5" s="3">
        <v>0</v>
      </c>
      <c r="L5" s="16"/>
      <c r="M5" s="3">
        <f t="shared" si="0"/>
        <v>764.94</v>
      </c>
    </row>
    <row r="6" spans="1:13" x14ac:dyDescent="0.25">
      <c r="A6" s="2"/>
      <c r="B6" s="2" t="s">
        <v>322</v>
      </c>
      <c r="C6" s="3">
        <v>-80</v>
      </c>
      <c r="D6" s="16"/>
      <c r="E6" s="3">
        <v>0</v>
      </c>
      <c r="F6" s="16"/>
      <c r="G6" s="3">
        <v>0</v>
      </c>
      <c r="H6" s="16"/>
      <c r="I6" s="3">
        <v>0</v>
      </c>
      <c r="J6" s="16"/>
      <c r="K6" s="3">
        <v>0</v>
      </c>
      <c r="L6" s="16"/>
      <c r="M6" s="3">
        <f t="shared" si="0"/>
        <v>-80</v>
      </c>
    </row>
    <row r="7" spans="1:13" x14ac:dyDescent="0.25">
      <c r="A7" s="2"/>
      <c r="B7" s="2" t="s">
        <v>323</v>
      </c>
      <c r="C7" s="3">
        <v>294.33</v>
      </c>
      <c r="D7" s="16"/>
      <c r="E7" s="3">
        <v>94.87</v>
      </c>
      <c r="F7" s="16"/>
      <c r="G7" s="3">
        <v>0</v>
      </c>
      <c r="H7" s="16"/>
      <c r="I7" s="3">
        <v>0</v>
      </c>
      <c r="J7" s="16"/>
      <c r="K7" s="3">
        <v>0</v>
      </c>
      <c r="L7" s="16"/>
      <c r="M7" s="3">
        <f t="shared" si="0"/>
        <v>389.2</v>
      </c>
    </row>
    <row r="8" spans="1:13" ht="15.75" thickBot="1" x14ac:dyDescent="0.3">
      <c r="A8" s="2"/>
      <c r="B8" s="2" t="s">
        <v>324</v>
      </c>
      <c r="C8" s="4">
        <v>2370.23</v>
      </c>
      <c r="D8" s="16"/>
      <c r="E8" s="4">
        <v>0</v>
      </c>
      <c r="F8" s="16"/>
      <c r="G8" s="4">
        <v>0</v>
      </c>
      <c r="H8" s="16"/>
      <c r="I8" s="4">
        <v>0</v>
      </c>
      <c r="J8" s="16"/>
      <c r="K8" s="4">
        <v>0</v>
      </c>
      <c r="L8" s="16"/>
      <c r="M8" s="4">
        <f t="shared" si="0"/>
        <v>2370.23</v>
      </c>
    </row>
    <row r="9" spans="1:13" ht="15.75" thickBot="1" x14ac:dyDescent="0.3">
      <c r="A9" s="2" t="s">
        <v>107</v>
      </c>
      <c r="B9" s="2"/>
      <c r="C9" s="8">
        <f>ROUND(SUM(C2:C8),5)</f>
        <v>4169.5</v>
      </c>
      <c r="D9" s="2"/>
      <c r="E9" s="8">
        <f>ROUND(SUM(E2:E8),5)</f>
        <v>94.87</v>
      </c>
      <c r="F9" s="2"/>
      <c r="G9" s="8">
        <f>ROUND(SUM(G2:G8),5)</f>
        <v>0</v>
      </c>
      <c r="H9" s="2"/>
      <c r="I9" s="8">
        <f>ROUND(SUM(I2:I8),5)</f>
        <v>0</v>
      </c>
      <c r="J9" s="2"/>
      <c r="K9" s="8">
        <f>ROUND(SUM(K2:K8),5)</f>
        <v>-36.21</v>
      </c>
      <c r="L9" s="2"/>
      <c r="M9" s="8">
        <f t="shared" si="0"/>
        <v>4228.16</v>
      </c>
    </row>
    <row r="10" spans="1:13" ht="15.75" thickTop="1" x14ac:dyDescent="0.25"/>
    <row r="12" spans="1:13" x14ac:dyDescent="0.25">
      <c r="C12" s="35" t="s">
        <v>336</v>
      </c>
      <c r="D12" s="35"/>
      <c r="E12" s="35"/>
      <c r="F12" s="35"/>
    </row>
  </sheetData>
  <pageMargins left="0.7" right="0.7" top="0.75" bottom="0.75" header="0.1" footer="0.3"/>
  <pageSetup orientation="portrait" r:id="rId1"/>
  <headerFooter>
    <oddHeader>&amp;L&amp;"Arial,Bold"&amp;8 5:07 PM
&amp;"Arial,Bold"&amp;8 12/31/19
&amp;"Arial,Bold"&amp;8 &amp;C&amp;"Arial,Bold"&amp;12 League of Women Voters of California
&amp;"Arial,Bold"&amp;14 A/P Aging Summary
&amp;"Arial,Bold"&amp;10 As of November 30,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7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7170" r:id="rId4" name="HEADER"/>
      </mc:Fallback>
    </mc:AlternateContent>
    <mc:AlternateContent xmlns:mc="http://schemas.openxmlformats.org/markup-compatibility/2006">
      <mc:Choice Requires="x14">
        <control shapeId="716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7169" r:id="rId6" name="FILTER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O117"/>
  <sheetViews>
    <sheetView tabSelected="1" workbookViewId="0">
      <pane xSplit="2" ySplit="1" topLeftCell="C89" activePane="bottomRight" state="frozenSplit"/>
      <selection pane="topRight" activeCell="C1" sqref="C1"/>
      <selection pane="bottomLeft" activeCell="A2" sqref="A2"/>
      <selection pane="bottomRight" activeCell="K118" sqref="K118"/>
    </sheetView>
  </sheetViews>
  <sheetFormatPr defaultRowHeight="15" x14ac:dyDescent="0.25"/>
  <cols>
    <col min="1" max="1" width="3" style="13" customWidth="1"/>
    <col min="2" max="2" width="32.42578125" style="13" customWidth="1"/>
    <col min="3" max="3" width="7.140625" style="14" bestFit="1" customWidth="1"/>
    <col min="4" max="4" width="2.28515625" style="14" customWidth="1"/>
    <col min="5" max="5" width="7" style="14" bestFit="1" customWidth="1"/>
    <col min="6" max="6" width="2.28515625" style="14" customWidth="1"/>
    <col min="7" max="7" width="7" style="14" bestFit="1" customWidth="1"/>
    <col min="8" max="8" width="2.28515625" style="14" customWidth="1"/>
    <col min="9" max="9" width="7" style="14" bestFit="1" customWidth="1"/>
    <col min="10" max="10" width="2.28515625" style="14" customWidth="1"/>
    <col min="11" max="11" width="7.5703125" style="14" bestFit="1" customWidth="1"/>
    <col min="12" max="12" width="2.28515625" style="14" customWidth="1"/>
    <col min="13" max="13" width="7.85546875" style="14" bestFit="1" customWidth="1"/>
  </cols>
  <sheetData>
    <row r="1" spans="1:13" s="12" customFormat="1" ht="15.75" thickBot="1" x14ac:dyDescent="0.3">
      <c r="A1" s="10"/>
      <c r="B1" s="10"/>
      <c r="C1" s="11" t="s">
        <v>196</v>
      </c>
      <c r="D1" s="15"/>
      <c r="E1" s="11" t="s">
        <v>197</v>
      </c>
      <c r="F1" s="15"/>
      <c r="G1" s="11" t="s">
        <v>198</v>
      </c>
      <c r="H1" s="15"/>
      <c r="I1" s="11" t="s">
        <v>199</v>
      </c>
      <c r="J1" s="15"/>
      <c r="K1" s="11" t="s">
        <v>200</v>
      </c>
      <c r="L1" s="15"/>
      <c r="M1" s="11" t="s">
        <v>107</v>
      </c>
    </row>
    <row r="2" spans="1:13" ht="15.75" thickTop="1" x14ac:dyDescent="0.25">
      <c r="A2" s="2"/>
      <c r="B2" s="2" t="s">
        <v>325</v>
      </c>
      <c r="C2" s="3">
        <v>0</v>
      </c>
      <c r="D2" s="16"/>
      <c r="E2" s="3">
        <v>0</v>
      </c>
      <c r="F2" s="16"/>
      <c r="G2" s="3">
        <v>0</v>
      </c>
      <c r="H2" s="16"/>
      <c r="I2" s="3">
        <v>0</v>
      </c>
      <c r="J2" s="16"/>
      <c r="K2" s="3">
        <v>0</v>
      </c>
      <c r="L2" s="16"/>
      <c r="M2" s="3">
        <f t="shared" ref="M2:M33" si="0">ROUND(SUM(C2:K2),5)</f>
        <v>0</v>
      </c>
    </row>
    <row r="3" spans="1:13" x14ac:dyDescent="0.25">
      <c r="A3" s="2"/>
      <c r="B3" s="2" t="s">
        <v>326</v>
      </c>
      <c r="C3" s="3">
        <v>0</v>
      </c>
      <c r="D3" s="16"/>
      <c r="E3" s="3">
        <v>0</v>
      </c>
      <c r="F3" s="16"/>
      <c r="G3" s="3">
        <v>0</v>
      </c>
      <c r="H3" s="16"/>
      <c r="I3" s="3">
        <v>0</v>
      </c>
      <c r="J3" s="16"/>
      <c r="K3" s="3">
        <v>0</v>
      </c>
      <c r="L3" s="16"/>
      <c r="M3" s="3">
        <f t="shared" si="0"/>
        <v>0</v>
      </c>
    </row>
    <row r="4" spans="1:13" x14ac:dyDescent="0.25">
      <c r="A4" s="2"/>
      <c r="B4" s="2" t="s">
        <v>201</v>
      </c>
      <c r="C4" s="3">
        <v>0</v>
      </c>
      <c r="D4" s="16"/>
      <c r="E4" s="3">
        <v>98</v>
      </c>
      <c r="F4" s="16"/>
      <c r="G4" s="3">
        <v>0</v>
      </c>
      <c r="H4" s="16"/>
      <c r="I4" s="3">
        <v>0</v>
      </c>
      <c r="J4" s="16"/>
      <c r="K4" s="3">
        <v>2047.48</v>
      </c>
      <c r="L4" s="16"/>
      <c r="M4" s="3">
        <f t="shared" si="0"/>
        <v>2145.48</v>
      </c>
    </row>
    <row r="5" spans="1:13" x14ac:dyDescent="0.25">
      <c r="A5" s="2"/>
      <c r="B5" s="2" t="s">
        <v>202</v>
      </c>
      <c r="C5" s="3">
        <v>0</v>
      </c>
      <c r="D5" s="16"/>
      <c r="E5" s="3">
        <v>0</v>
      </c>
      <c r="F5" s="16"/>
      <c r="G5" s="3">
        <v>0</v>
      </c>
      <c r="H5" s="16"/>
      <c r="I5" s="3">
        <v>0</v>
      </c>
      <c r="J5" s="16"/>
      <c r="K5" s="3">
        <v>250</v>
      </c>
      <c r="L5" s="16"/>
      <c r="M5" s="3">
        <f t="shared" si="0"/>
        <v>250</v>
      </c>
    </row>
    <row r="6" spans="1:13" x14ac:dyDescent="0.25">
      <c r="A6" s="2"/>
      <c r="B6" s="2" t="s">
        <v>203</v>
      </c>
      <c r="C6" s="3">
        <v>0</v>
      </c>
      <c r="D6" s="16"/>
      <c r="E6" s="3">
        <v>0</v>
      </c>
      <c r="F6" s="16"/>
      <c r="G6" s="3">
        <v>0</v>
      </c>
      <c r="H6" s="16"/>
      <c r="I6" s="3">
        <v>0</v>
      </c>
      <c r="J6" s="16"/>
      <c r="K6" s="3">
        <v>35</v>
      </c>
      <c r="L6" s="16"/>
      <c r="M6" s="3">
        <f t="shared" si="0"/>
        <v>35</v>
      </c>
    </row>
    <row r="7" spans="1:13" x14ac:dyDescent="0.25">
      <c r="A7" s="2"/>
      <c r="B7" s="2" t="s">
        <v>204</v>
      </c>
      <c r="C7" s="3">
        <v>0</v>
      </c>
      <c r="D7" s="16"/>
      <c r="E7" s="3">
        <v>0</v>
      </c>
      <c r="F7" s="16"/>
      <c r="G7" s="3">
        <v>0</v>
      </c>
      <c r="H7" s="16"/>
      <c r="I7" s="3">
        <v>0</v>
      </c>
      <c r="J7" s="16"/>
      <c r="K7" s="3">
        <v>400</v>
      </c>
      <c r="L7" s="16"/>
      <c r="M7" s="3">
        <f t="shared" si="0"/>
        <v>400</v>
      </c>
    </row>
    <row r="8" spans="1:13" x14ac:dyDescent="0.25">
      <c r="A8" s="2"/>
      <c r="B8" s="2" t="s">
        <v>205</v>
      </c>
      <c r="C8" s="3">
        <v>0</v>
      </c>
      <c r="D8" s="16"/>
      <c r="E8" s="3">
        <v>0</v>
      </c>
      <c r="F8" s="16"/>
      <c r="G8" s="3">
        <v>0</v>
      </c>
      <c r="H8" s="16"/>
      <c r="I8" s="3">
        <v>0</v>
      </c>
      <c r="J8" s="16"/>
      <c r="K8" s="3">
        <v>-0.1</v>
      </c>
      <c r="L8" s="16"/>
      <c r="M8" s="3">
        <f t="shared" si="0"/>
        <v>-0.1</v>
      </c>
    </row>
    <row r="9" spans="1:13" x14ac:dyDescent="0.25">
      <c r="A9" s="2"/>
      <c r="B9" s="2" t="s">
        <v>327</v>
      </c>
      <c r="C9" s="3">
        <v>0</v>
      </c>
      <c r="D9" s="16"/>
      <c r="E9" s="3">
        <v>0</v>
      </c>
      <c r="F9" s="16"/>
      <c r="G9" s="3">
        <v>-600</v>
      </c>
      <c r="H9" s="16"/>
      <c r="I9" s="3">
        <v>0</v>
      </c>
      <c r="J9" s="16"/>
      <c r="K9" s="3">
        <v>0</v>
      </c>
      <c r="L9" s="16"/>
      <c r="M9" s="3">
        <f t="shared" si="0"/>
        <v>-600</v>
      </c>
    </row>
    <row r="10" spans="1:13" x14ac:dyDescent="0.25">
      <c r="A10" s="2"/>
      <c r="B10" s="2" t="s">
        <v>206</v>
      </c>
      <c r="C10" s="3">
        <v>0</v>
      </c>
      <c r="D10" s="16"/>
      <c r="E10" s="3">
        <v>0</v>
      </c>
      <c r="F10" s="16"/>
      <c r="G10" s="3">
        <v>250</v>
      </c>
      <c r="H10" s="16"/>
      <c r="I10" s="3">
        <v>0</v>
      </c>
      <c r="J10" s="16"/>
      <c r="K10" s="3">
        <v>0</v>
      </c>
      <c r="L10" s="16"/>
      <c r="M10" s="3">
        <f t="shared" si="0"/>
        <v>250</v>
      </c>
    </row>
    <row r="11" spans="1:13" x14ac:dyDescent="0.25">
      <c r="A11" s="2"/>
      <c r="B11" s="2" t="s">
        <v>207</v>
      </c>
      <c r="C11" s="3">
        <v>0</v>
      </c>
      <c r="D11" s="16"/>
      <c r="E11" s="3">
        <v>0</v>
      </c>
      <c r="F11" s="16"/>
      <c r="G11" s="3">
        <v>0</v>
      </c>
      <c r="H11" s="16"/>
      <c r="I11" s="3">
        <v>0</v>
      </c>
      <c r="J11" s="16"/>
      <c r="K11" s="3">
        <v>250</v>
      </c>
      <c r="L11" s="16"/>
      <c r="M11" s="3">
        <f t="shared" si="0"/>
        <v>250</v>
      </c>
    </row>
    <row r="12" spans="1:13" x14ac:dyDescent="0.25">
      <c r="A12" s="2"/>
      <c r="B12" s="2" t="s">
        <v>208</v>
      </c>
      <c r="C12" s="3">
        <v>0</v>
      </c>
      <c r="D12" s="16"/>
      <c r="E12" s="3">
        <v>0</v>
      </c>
      <c r="F12" s="16"/>
      <c r="G12" s="3">
        <v>0</v>
      </c>
      <c r="H12" s="16"/>
      <c r="I12" s="3">
        <v>0</v>
      </c>
      <c r="J12" s="16"/>
      <c r="K12" s="3">
        <v>41.67</v>
      </c>
      <c r="L12" s="16"/>
      <c r="M12" s="3">
        <f t="shared" si="0"/>
        <v>41.67</v>
      </c>
    </row>
    <row r="13" spans="1:13" x14ac:dyDescent="0.25">
      <c r="A13" s="2"/>
      <c r="B13" s="2" t="s">
        <v>209</v>
      </c>
      <c r="C13" s="3">
        <v>0</v>
      </c>
      <c r="D13" s="16"/>
      <c r="E13" s="3">
        <v>0</v>
      </c>
      <c r="F13" s="16"/>
      <c r="G13" s="3">
        <v>0</v>
      </c>
      <c r="H13" s="16"/>
      <c r="I13" s="3">
        <v>0</v>
      </c>
      <c r="J13" s="16"/>
      <c r="K13" s="3">
        <v>250</v>
      </c>
      <c r="L13" s="16"/>
      <c r="M13" s="3">
        <f t="shared" si="0"/>
        <v>250</v>
      </c>
    </row>
    <row r="14" spans="1:13" x14ac:dyDescent="0.25">
      <c r="A14" s="2"/>
      <c r="B14" s="2" t="s">
        <v>210</v>
      </c>
      <c r="C14" s="3">
        <v>0</v>
      </c>
      <c r="D14" s="16"/>
      <c r="E14" s="3">
        <v>0</v>
      </c>
      <c r="F14" s="16"/>
      <c r="G14" s="3">
        <v>0</v>
      </c>
      <c r="H14" s="16"/>
      <c r="I14" s="3">
        <v>0</v>
      </c>
      <c r="J14" s="16"/>
      <c r="K14" s="3">
        <v>-7.0000000000000007E-2</v>
      </c>
      <c r="L14" s="16"/>
      <c r="M14" s="3">
        <f t="shared" si="0"/>
        <v>-7.0000000000000007E-2</v>
      </c>
    </row>
    <row r="15" spans="1:13" x14ac:dyDescent="0.25">
      <c r="A15" s="2"/>
      <c r="B15" s="2" t="s">
        <v>211</v>
      </c>
      <c r="C15" s="3">
        <v>0</v>
      </c>
      <c r="D15" s="16"/>
      <c r="E15" s="3">
        <v>0</v>
      </c>
      <c r="F15" s="16"/>
      <c r="G15" s="3">
        <v>0</v>
      </c>
      <c r="H15" s="16"/>
      <c r="I15" s="3">
        <v>0</v>
      </c>
      <c r="J15" s="16"/>
      <c r="K15" s="3">
        <v>125</v>
      </c>
      <c r="L15" s="16"/>
      <c r="M15" s="3">
        <f t="shared" si="0"/>
        <v>125</v>
      </c>
    </row>
    <row r="16" spans="1:13" x14ac:dyDescent="0.25">
      <c r="A16" s="2"/>
      <c r="B16" s="2" t="s">
        <v>212</v>
      </c>
      <c r="C16" s="3">
        <v>0</v>
      </c>
      <c r="D16" s="16"/>
      <c r="E16" s="3">
        <v>255.5</v>
      </c>
      <c r="F16" s="16"/>
      <c r="G16" s="3">
        <v>0</v>
      </c>
      <c r="H16" s="16"/>
      <c r="I16" s="3">
        <v>350</v>
      </c>
      <c r="J16" s="16"/>
      <c r="K16" s="3">
        <v>0</v>
      </c>
      <c r="L16" s="16"/>
      <c r="M16" s="3">
        <f t="shared" si="0"/>
        <v>605.5</v>
      </c>
    </row>
    <row r="17" spans="1:13" x14ac:dyDescent="0.25">
      <c r="A17" s="2"/>
      <c r="B17" s="2" t="s">
        <v>213</v>
      </c>
      <c r="C17" s="3">
        <v>0</v>
      </c>
      <c r="D17" s="16"/>
      <c r="E17" s="3">
        <v>0</v>
      </c>
      <c r="F17" s="16"/>
      <c r="G17" s="3">
        <v>0</v>
      </c>
      <c r="H17" s="16"/>
      <c r="I17" s="3">
        <v>0</v>
      </c>
      <c r="J17" s="16"/>
      <c r="K17" s="3">
        <v>250</v>
      </c>
      <c r="L17" s="16"/>
      <c r="M17" s="3">
        <f t="shared" si="0"/>
        <v>250</v>
      </c>
    </row>
    <row r="18" spans="1:13" x14ac:dyDescent="0.25">
      <c r="A18" s="2"/>
      <c r="B18" s="2" t="s">
        <v>214</v>
      </c>
      <c r="C18" s="3">
        <v>0</v>
      </c>
      <c r="D18" s="16"/>
      <c r="E18" s="3">
        <v>0</v>
      </c>
      <c r="F18" s="16"/>
      <c r="G18" s="3">
        <v>0</v>
      </c>
      <c r="H18" s="16"/>
      <c r="I18" s="3">
        <v>0</v>
      </c>
      <c r="J18" s="16"/>
      <c r="K18" s="3">
        <v>250</v>
      </c>
      <c r="L18" s="16"/>
      <c r="M18" s="3">
        <f t="shared" si="0"/>
        <v>250</v>
      </c>
    </row>
    <row r="19" spans="1:13" x14ac:dyDescent="0.25">
      <c r="A19" s="2"/>
      <c r="B19" s="2" t="s">
        <v>215</v>
      </c>
      <c r="C19" s="3">
        <v>0</v>
      </c>
      <c r="D19" s="16"/>
      <c r="E19" s="3">
        <v>0</v>
      </c>
      <c r="F19" s="16"/>
      <c r="G19" s="3">
        <v>0</v>
      </c>
      <c r="H19" s="16"/>
      <c r="I19" s="3">
        <v>0</v>
      </c>
      <c r="J19" s="16"/>
      <c r="K19" s="3">
        <v>250</v>
      </c>
      <c r="L19" s="16"/>
      <c r="M19" s="3">
        <f t="shared" si="0"/>
        <v>250</v>
      </c>
    </row>
    <row r="20" spans="1:13" x14ac:dyDescent="0.25">
      <c r="A20" s="2"/>
      <c r="B20" s="2" t="s">
        <v>216</v>
      </c>
      <c r="C20" s="3">
        <v>0</v>
      </c>
      <c r="D20" s="16"/>
      <c r="E20" s="3">
        <v>0</v>
      </c>
      <c r="F20" s="16"/>
      <c r="G20" s="3">
        <v>0</v>
      </c>
      <c r="H20" s="16"/>
      <c r="I20" s="3">
        <v>0</v>
      </c>
      <c r="J20" s="16"/>
      <c r="K20" s="3">
        <v>250</v>
      </c>
      <c r="L20" s="16"/>
      <c r="M20" s="3">
        <f t="shared" si="0"/>
        <v>250</v>
      </c>
    </row>
    <row r="21" spans="1:13" x14ac:dyDescent="0.25">
      <c r="A21" s="2"/>
      <c r="B21" s="2" t="s">
        <v>217</v>
      </c>
      <c r="C21" s="3">
        <v>0</v>
      </c>
      <c r="D21" s="16"/>
      <c r="E21" s="3">
        <v>0</v>
      </c>
      <c r="F21" s="16"/>
      <c r="G21" s="3">
        <v>200</v>
      </c>
      <c r="H21" s="16"/>
      <c r="I21" s="3">
        <v>0</v>
      </c>
      <c r="J21" s="16"/>
      <c r="K21" s="3">
        <v>0</v>
      </c>
      <c r="L21" s="16"/>
      <c r="M21" s="3">
        <f t="shared" si="0"/>
        <v>200</v>
      </c>
    </row>
    <row r="22" spans="1:13" x14ac:dyDescent="0.25">
      <c r="A22" s="2"/>
      <c r="B22" s="2" t="s">
        <v>328</v>
      </c>
      <c r="C22" s="3">
        <v>0</v>
      </c>
      <c r="D22" s="16"/>
      <c r="E22" s="3">
        <v>0</v>
      </c>
      <c r="F22" s="16"/>
      <c r="G22" s="3">
        <v>350</v>
      </c>
      <c r="H22" s="16"/>
      <c r="I22" s="3">
        <v>0</v>
      </c>
      <c r="J22" s="16"/>
      <c r="K22" s="3">
        <v>0</v>
      </c>
      <c r="L22" s="16"/>
      <c r="M22" s="3">
        <f t="shared" si="0"/>
        <v>350</v>
      </c>
    </row>
    <row r="23" spans="1:13" x14ac:dyDescent="0.25">
      <c r="A23" s="2"/>
      <c r="B23" s="2" t="s">
        <v>218</v>
      </c>
      <c r="C23" s="3">
        <v>0</v>
      </c>
      <c r="D23" s="16"/>
      <c r="E23" s="3">
        <v>0</v>
      </c>
      <c r="F23" s="16"/>
      <c r="G23" s="3">
        <v>0</v>
      </c>
      <c r="H23" s="16"/>
      <c r="I23" s="3">
        <v>400</v>
      </c>
      <c r="J23" s="16"/>
      <c r="K23" s="3">
        <v>0</v>
      </c>
      <c r="L23" s="16"/>
      <c r="M23" s="3">
        <f t="shared" si="0"/>
        <v>400</v>
      </c>
    </row>
    <row r="24" spans="1:13" x14ac:dyDescent="0.25">
      <c r="A24" s="2"/>
      <c r="B24" s="2" t="s">
        <v>219</v>
      </c>
      <c r="C24" s="3">
        <v>0</v>
      </c>
      <c r="D24" s="16"/>
      <c r="E24" s="3">
        <v>0</v>
      </c>
      <c r="F24" s="16"/>
      <c r="G24" s="3">
        <v>0</v>
      </c>
      <c r="H24" s="16"/>
      <c r="I24" s="3">
        <v>0</v>
      </c>
      <c r="J24" s="16"/>
      <c r="K24" s="3">
        <v>400</v>
      </c>
      <c r="L24" s="16"/>
      <c r="M24" s="3">
        <f t="shared" si="0"/>
        <v>400</v>
      </c>
    </row>
    <row r="25" spans="1:13" x14ac:dyDescent="0.25">
      <c r="A25" s="2"/>
      <c r="B25" s="2" t="s">
        <v>220</v>
      </c>
      <c r="C25" s="3">
        <v>0</v>
      </c>
      <c r="D25" s="16"/>
      <c r="E25" s="3">
        <v>0</v>
      </c>
      <c r="F25" s="16"/>
      <c r="G25" s="3">
        <v>0</v>
      </c>
      <c r="H25" s="16"/>
      <c r="I25" s="3">
        <v>0</v>
      </c>
      <c r="J25" s="16"/>
      <c r="K25" s="3">
        <v>-11</v>
      </c>
      <c r="L25" s="16"/>
      <c r="M25" s="3">
        <f t="shared" si="0"/>
        <v>-11</v>
      </c>
    </row>
    <row r="26" spans="1:13" x14ac:dyDescent="0.25">
      <c r="A26" s="2"/>
      <c r="B26" s="2" t="s">
        <v>221</v>
      </c>
      <c r="C26" s="3">
        <v>0</v>
      </c>
      <c r="D26" s="16"/>
      <c r="E26" s="3">
        <v>0</v>
      </c>
      <c r="F26" s="16"/>
      <c r="G26" s="3">
        <v>0</v>
      </c>
      <c r="H26" s="16"/>
      <c r="I26" s="3">
        <v>0</v>
      </c>
      <c r="J26" s="16"/>
      <c r="K26" s="3">
        <v>350</v>
      </c>
      <c r="L26" s="16"/>
      <c r="M26" s="3">
        <f t="shared" si="0"/>
        <v>350</v>
      </c>
    </row>
    <row r="27" spans="1:13" x14ac:dyDescent="0.25">
      <c r="A27" s="2"/>
      <c r="B27" s="2" t="s">
        <v>222</v>
      </c>
      <c r="C27" s="3">
        <v>0</v>
      </c>
      <c r="D27" s="16"/>
      <c r="E27" s="3">
        <v>0</v>
      </c>
      <c r="F27" s="16"/>
      <c r="G27" s="3">
        <v>0</v>
      </c>
      <c r="H27" s="16"/>
      <c r="I27" s="3">
        <v>0</v>
      </c>
      <c r="J27" s="16"/>
      <c r="K27" s="3">
        <v>250</v>
      </c>
      <c r="L27" s="16"/>
      <c r="M27" s="3">
        <f t="shared" si="0"/>
        <v>250</v>
      </c>
    </row>
    <row r="28" spans="1:13" x14ac:dyDescent="0.25">
      <c r="A28" s="2"/>
      <c r="B28" s="2" t="s">
        <v>329</v>
      </c>
      <c r="C28" s="3">
        <v>0</v>
      </c>
      <c r="D28" s="16"/>
      <c r="E28" s="3">
        <v>0</v>
      </c>
      <c r="F28" s="16"/>
      <c r="G28" s="3">
        <v>-500</v>
      </c>
      <c r="H28" s="16"/>
      <c r="I28" s="3">
        <v>0</v>
      </c>
      <c r="J28" s="16"/>
      <c r="K28" s="3">
        <v>0</v>
      </c>
      <c r="L28" s="16"/>
      <c r="M28" s="3">
        <f t="shared" si="0"/>
        <v>-500</v>
      </c>
    </row>
    <row r="29" spans="1:13" x14ac:dyDescent="0.25">
      <c r="A29" s="2"/>
      <c r="B29" s="2" t="s">
        <v>223</v>
      </c>
      <c r="C29" s="3">
        <v>0</v>
      </c>
      <c r="D29" s="16"/>
      <c r="E29" s="3">
        <v>0</v>
      </c>
      <c r="F29" s="16"/>
      <c r="G29" s="3">
        <v>0</v>
      </c>
      <c r="H29" s="16"/>
      <c r="I29" s="3">
        <v>0</v>
      </c>
      <c r="J29" s="16"/>
      <c r="K29" s="3">
        <v>42</v>
      </c>
      <c r="L29" s="16"/>
      <c r="M29" s="3">
        <f t="shared" si="0"/>
        <v>42</v>
      </c>
    </row>
    <row r="30" spans="1:13" x14ac:dyDescent="0.25">
      <c r="A30" s="2"/>
      <c r="B30" s="2" t="s">
        <v>224</v>
      </c>
      <c r="C30" s="3">
        <v>0</v>
      </c>
      <c r="D30" s="16"/>
      <c r="E30" s="3">
        <v>0</v>
      </c>
      <c r="F30" s="16"/>
      <c r="G30" s="3">
        <v>0</v>
      </c>
      <c r="H30" s="16"/>
      <c r="I30" s="3">
        <v>0</v>
      </c>
      <c r="J30" s="16"/>
      <c r="K30" s="3">
        <v>400</v>
      </c>
      <c r="L30" s="16"/>
      <c r="M30" s="3">
        <f t="shared" si="0"/>
        <v>400</v>
      </c>
    </row>
    <row r="31" spans="1:13" x14ac:dyDescent="0.25">
      <c r="A31" s="2"/>
      <c r="B31" s="2" t="s">
        <v>225</v>
      </c>
      <c r="C31" s="3">
        <v>0</v>
      </c>
      <c r="D31" s="16"/>
      <c r="E31" s="3">
        <v>0</v>
      </c>
      <c r="F31" s="16"/>
      <c r="G31" s="3">
        <v>0</v>
      </c>
      <c r="H31" s="16"/>
      <c r="I31" s="3">
        <v>0</v>
      </c>
      <c r="J31" s="16"/>
      <c r="K31" s="3">
        <v>98</v>
      </c>
      <c r="L31" s="16"/>
      <c r="M31" s="3">
        <f t="shared" si="0"/>
        <v>98</v>
      </c>
    </row>
    <row r="32" spans="1:13" x14ac:dyDescent="0.25">
      <c r="A32" s="2"/>
      <c r="B32" s="2" t="s">
        <v>226</v>
      </c>
      <c r="C32" s="3">
        <v>0</v>
      </c>
      <c r="D32" s="16"/>
      <c r="E32" s="3">
        <v>0</v>
      </c>
      <c r="F32" s="16"/>
      <c r="G32" s="3">
        <v>0</v>
      </c>
      <c r="H32" s="16"/>
      <c r="I32" s="3">
        <v>0</v>
      </c>
      <c r="J32" s="16"/>
      <c r="K32" s="3">
        <v>350</v>
      </c>
      <c r="L32" s="16"/>
      <c r="M32" s="3">
        <f t="shared" si="0"/>
        <v>350</v>
      </c>
    </row>
    <row r="33" spans="1:13" x14ac:dyDescent="0.25">
      <c r="A33" s="2"/>
      <c r="B33" s="2" t="s">
        <v>227</v>
      </c>
      <c r="C33" s="3">
        <v>0</v>
      </c>
      <c r="D33" s="16"/>
      <c r="E33" s="3">
        <v>0</v>
      </c>
      <c r="F33" s="16"/>
      <c r="G33" s="3">
        <v>0</v>
      </c>
      <c r="H33" s="16"/>
      <c r="I33" s="3">
        <v>0</v>
      </c>
      <c r="J33" s="16"/>
      <c r="K33" s="3">
        <v>350</v>
      </c>
      <c r="L33" s="16"/>
      <c r="M33" s="3">
        <f t="shared" si="0"/>
        <v>350</v>
      </c>
    </row>
    <row r="34" spans="1:13" x14ac:dyDescent="0.25">
      <c r="A34" s="2"/>
      <c r="B34" s="2" t="s">
        <v>228</v>
      </c>
      <c r="C34" s="3">
        <v>0</v>
      </c>
      <c r="D34" s="16"/>
      <c r="E34" s="3">
        <v>0</v>
      </c>
      <c r="F34" s="16"/>
      <c r="G34" s="3">
        <v>0</v>
      </c>
      <c r="H34" s="16"/>
      <c r="I34" s="3">
        <v>0</v>
      </c>
      <c r="J34" s="16"/>
      <c r="K34" s="3">
        <v>400</v>
      </c>
      <c r="L34" s="16"/>
      <c r="M34" s="3">
        <f t="shared" ref="M34:M65" si="1">ROUND(SUM(C34:K34),5)</f>
        <v>400</v>
      </c>
    </row>
    <row r="35" spans="1:13" x14ac:dyDescent="0.25">
      <c r="A35" s="2"/>
      <c r="B35" s="2" t="s">
        <v>229</v>
      </c>
      <c r="C35" s="3">
        <v>0</v>
      </c>
      <c r="D35" s="16"/>
      <c r="E35" s="3">
        <v>0</v>
      </c>
      <c r="F35" s="16"/>
      <c r="G35" s="3">
        <v>0</v>
      </c>
      <c r="H35" s="16"/>
      <c r="I35" s="3">
        <v>0</v>
      </c>
      <c r="J35" s="16"/>
      <c r="K35" s="3">
        <v>250</v>
      </c>
      <c r="L35" s="16"/>
      <c r="M35" s="3">
        <f t="shared" si="1"/>
        <v>250</v>
      </c>
    </row>
    <row r="36" spans="1:13" x14ac:dyDescent="0.25">
      <c r="A36" s="2"/>
      <c r="B36" s="2" t="s">
        <v>230</v>
      </c>
      <c r="C36" s="3">
        <v>0</v>
      </c>
      <c r="D36" s="16"/>
      <c r="E36" s="3">
        <v>0</v>
      </c>
      <c r="F36" s="16"/>
      <c r="G36" s="3">
        <v>0</v>
      </c>
      <c r="H36" s="16"/>
      <c r="I36" s="3">
        <v>0</v>
      </c>
      <c r="J36" s="16"/>
      <c r="K36" s="3">
        <v>250</v>
      </c>
      <c r="L36" s="16"/>
      <c r="M36" s="3">
        <f t="shared" si="1"/>
        <v>250</v>
      </c>
    </row>
    <row r="37" spans="1:13" x14ac:dyDescent="0.25">
      <c r="A37" s="2"/>
      <c r="B37" s="2" t="s">
        <v>231</v>
      </c>
      <c r="C37" s="3">
        <v>0</v>
      </c>
      <c r="D37" s="16"/>
      <c r="E37" s="3">
        <v>0</v>
      </c>
      <c r="F37" s="16"/>
      <c r="G37" s="3">
        <v>0</v>
      </c>
      <c r="H37" s="16"/>
      <c r="I37" s="3">
        <v>0</v>
      </c>
      <c r="J37" s="16"/>
      <c r="K37" s="3">
        <v>250</v>
      </c>
      <c r="L37" s="16"/>
      <c r="M37" s="3">
        <f t="shared" si="1"/>
        <v>250</v>
      </c>
    </row>
    <row r="38" spans="1:13" x14ac:dyDescent="0.25">
      <c r="A38" s="2"/>
      <c r="B38" s="2" t="s">
        <v>232</v>
      </c>
      <c r="C38" s="3">
        <v>0</v>
      </c>
      <c r="D38" s="16"/>
      <c r="E38" s="3">
        <v>0</v>
      </c>
      <c r="F38" s="16"/>
      <c r="G38" s="3">
        <v>0</v>
      </c>
      <c r="H38" s="16"/>
      <c r="I38" s="3">
        <v>0</v>
      </c>
      <c r="J38" s="16"/>
      <c r="K38" s="3">
        <v>250</v>
      </c>
      <c r="L38" s="16"/>
      <c r="M38" s="3">
        <f t="shared" si="1"/>
        <v>250</v>
      </c>
    </row>
    <row r="39" spans="1:13" x14ac:dyDescent="0.25">
      <c r="A39" s="2"/>
      <c r="B39" s="2" t="s">
        <v>233</v>
      </c>
      <c r="C39" s="3">
        <v>0</v>
      </c>
      <c r="D39" s="16"/>
      <c r="E39" s="3">
        <v>0</v>
      </c>
      <c r="F39" s="16"/>
      <c r="G39" s="3">
        <v>0</v>
      </c>
      <c r="H39" s="16"/>
      <c r="I39" s="3">
        <v>0</v>
      </c>
      <c r="J39" s="16"/>
      <c r="K39" s="3">
        <v>45</v>
      </c>
      <c r="L39" s="16"/>
      <c r="M39" s="3">
        <f t="shared" si="1"/>
        <v>45</v>
      </c>
    </row>
    <row r="40" spans="1:13" x14ac:dyDescent="0.25">
      <c r="A40" s="2"/>
      <c r="B40" s="2" t="s">
        <v>234</v>
      </c>
      <c r="C40" s="3">
        <v>0</v>
      </c>
      <c r="D40" s="16"/>
      <c r="E40" s="3">
        <v>0</v>
      </c>
      <c r="F40" s="16"/>
      <c r="G40" s="3">
        <v>0</v>
      </c>
      <c r="H40" s="16"/>
      <c r="I40" s="3">
        <v>0</v>
      </c>
      <c r="J40" s="16"/>
      <c r="K40" s="3">
        <v>50.69</v>
      </c>
      <c r="L40" s="16"/>
      <c r="M40" s="3">
        <f t="shared" si="1"/>
        <v>50.69</v>
      </c>
    </row>
    <row r="41" spans="1:13" x14ac:dyDescent="0.25">
      <c r="A41" s="2"/>
      <c r="B41" s="2" t="s">
        <v>235</v>
      </c>
      <c r="C41" s="3">
        <v>0</v>
      </c>
      <c r="D41" s="16"/>
      <c r="E41" s="3">
        <v>0</v>
      </c>
      <c r="F41" s="16"/>
      <c r="G41" s="3">
        <v>0</v>
      </c>
      <c r="H41" s="16"/>
      <c r="I41" s="3">
        <v>0</v>
      </c>
      <c r="J41" s="16"/>
      <c r="K41" s="3">
        <v>200</v>
      </c>
      <c r="L41" s="16"/>
      <c r="M41" s="3">
        <f t="shared" si="1"/>
        <v>200</v>
      </c>
    </row>
    <row r="42" spans="1:13" x14ac:dyDescent="0.25">
      <c r="A42" s="2"/>
      <c r="B42" s="2" t="s">
        <v>236</v>
      </c>
      <c r="C42" s="3">
        <v>0</v>
      </c>
      <c r="D42" s="16"/>
      <c r="E42" s="3">
        <v>0</v>
      </c>
      <c r="F42" s="16"/>
      <c r="G42" s="3">
        <v>0</v>
      </c>
      <c r="H42" s="16"/>
      <c r="I42" s="3">
        <v>0</v>
      </c>
      <c r="J42" s="16"/>
      <c r="K42" s="3">
        <v>250</v>
      </c>
      <c r="L42" s="16"/>
      <c r="M42" s="3">
        <f t="shared" si="1"/>
        <v>250</v>
      </c>
    </row>
    <row r="43" spans="1:13" x14ac:dyDescent="0.25">
      <c r="A43" s="2"/>
      <c r="B43" s="2" t="s">
        <v>330</v>
      </c>
      <c r="C43" s="3">
        <v>0</v>
      </c>
      <c r="D43" s="16"/>
      <c r="E43" s="3">
        <v>0</v>
      </c>
      <c r="F43" s="16"/>
      <c r="G43" s="3">
        <v>0</v>
      </c>
      <c r="H43" s="16"/>
      <c r="I43" s="3">
        <v>0</v>
      </c>
      <c r="J43" s="16"/>
      <c r="K43" s="3">
        <v>0</v>
      </c>
      <c r="L43" s="16"/>
      <c r="M43" s="3">
        <f t="shared" si="1"/>
        <v>0</v>
      </c>
    </row>
    <row r="44" spans="1:13" x14ac:dyDescent="0.25">
      <c r="A44" s="2"/>
      <c r="B44" s="2" t="s">
        <v>237</v>
      </c>
      <c r="C44" s="3">
        <v>0</v>
      </c>
      <c r="D44" s="16"/>
      <c r="E44" s="3">
        <v>0</v>
      </c>
      <c r="F44" s="16"/>
      <c r="G44" s="3">
        <v>0</v>
      </c>
      <c r="H44" s="16"/>
      <c r="I44" s="3">
        <v>0</v>
      </c>
      <c r="J44" s="16"/>
      <c r="K44" s="3">
        <v>400</v>
      </c>
      <c r="L44" s="16"/>
      <c r="M44" s="3">
        <f t="shared" si="1"/>
        <v>400</v>
      </c>
    </row>
    <row r="45" spans="1:13" x14ac:dyDescent="0.25">
      <c r="A45" s="2"/>
      <c r="B45" s="2" t="s">
        <v>238</v>
      </c>
      <c r="C45" s="3">
        <v>0</v>
      </c>
      <c r="D45" s="16"/>
      <c r="E45" s="3">
        <v>0</v>
      </c>
      <c r="F45" s="16"/>
      <c r="G45" s="3">
        <v>0</v>
      </c>
      <c r="H45" s="16"/>
      <c r="I45" s="3">
        <v>0</v>
      </c>
      <c r="J45" s="16"/>
      <c r="K45" s="3">
        <v>-308.5</v>
      </c>
      <c r="L45" s="16"/>
      <c r="M45" s="3">
        <f t="shared" si="1"/>
        <v>-308.5</v>
      </c>
    </row>
    <row r="46" spans="1:13" x14ac:dyDescent="0.25">
      <c r="A46" s="2"/>
      <c r="B46" s="2" t="s">
        <v>239</v>
      </c>
      <c r="C46" s="3">
        <v>0</v>
      </c>
      <c r="D46" s="16"/>
      <c r="E46" s="3">
        <v>0</v>
      </c>
      <c r="F46" s="16"/>
      <c r="G46" s="3">
        <v>0</v>
      </c>
      <c r="H46" s="16"/>
      <c r="I46" s="3">
        <v>0</v>
      </c>
      <c r="J46" s="16"/>
      <c r="K46" s="3">
        <v>250</v>
      </c>
      <c r="L46" s="16"/>
      <c r="M46" s="3">
        <f t="shared" si="1"/>
        <v>250</v>
      </c>
    </row>
    <row r="47" spans="1:13" x14ac:dyDescent="0.25">
      <c r="A47" s="2"/>
      <c r="B47" s="2" t="s">
        <v>240</v>
      </c>
      <c r="C47" s="3">
        <v>0</v>
      </c>
      <c r="D47" s="16"/>
      <c r="E47" s="3">
        <v>0</v>
      </c>
      <c r="F47" s="16"/>
      <c r="G47" s="3">
        <v>0</v>
      </c>
      <c r="H47" s="16"/>
      <c r="I47" s="3">
        <v>0</v>
      </c>
      <c r="J47" s="16"/>
      <c r="K47" s="3">
        <v>250</v>
      </c>
      <c r="L47" s="16"/>
      <c r="M47" s="3">
        <f t="shared" si="1"/>
        <v>250</v>
      </c>
    </row>
    <row r="48" spans="1:13" x14ac:dyDescent="0.25">
      <c r="A48" s="2"/>
      <c r="B48" s="2" t="s">
        <v>241</v>
      </c>
      <c r="C48" s="3">
        <v>0</v>
      </c>
      <c r="D48" s="16"/>
      <c r="E48" s="3">
        <v>0</v>
      </c>
      <c r="F48" s="16"/>
      <c r="G48" s="3">
        <v>0</v>
      </c>
      <c r="H48" s="16"/>
      <c r="I48" s="3">
        <v>0</v>
      </c>
      <c r="J48" s="16"/>
      <c r="K48" s="3">
        <v>81.25</v>
      </c>
      <c r="L48" s="16"/>
      <c r="M48" s="3">
        <f t="shared" si="1"/>
        <v>81.25</v>
      </c>
    </row>
    <row r="49" spans="1:13" x14ac:dyDescent="0.25">
      <c r="A49" s="2"/>
      <c r="B49" s="2" t="s">
        <v>242</v>
      </c>
      <c r="C49" s="3">
        <v>0</v>
      </c>
      <c r="D49" s="16"/>
      <c r="E49" s="3">
        <v>0</v>
      </c>
      <c r="F49" s="16"/>
      <c r="G49" s="3">
        <v>0</v>
      </c>
      <c r="H49" s="16"/>
      <c r="I49" s="3">
        <v>250</v>
      </c>
      <c r="J49" s="16"/>
      <c r="K49" s="3">
        <v>0</v>
      </c>
      <c r="L49" s="16"/>
      <c r="M49" s="3">
        <f t="shared" si="1"/>
        <v>250</v>
      </c>
    </row>
    <row r="50" spans="1:13" x14ac:dyDescent="0.25">
      <c r="A50" s="2"/>
      <c r="B50" s="2" t="s">
        <v>243</v>
      </c>
      <c r="C50" s="3">
        <v>0</v>
      </c>
      <c r="D50" s="16"/>
      <c r="E50" s="3">
        <v>0</v>
      </c>
      <c r="F50" s="16"/>
      <c r="G50" s="3">
        <v>0</v>
      </c>
      <c r="H50" s="16"/>
      <c r="I50" s="3">
        <v>0</v>
      </c>
      <c r="J50" s="16"/>
      <c r="K50" s="3">
        <v>250</v>
      </c>
      <c r="L50" s="16"/>
      <c r="M50" s="3">
        <f t="shared" si="1"/>
        <v>250</v>
      </c>
    </row>
    <row r="51" spans="1:13" x14ac:dyDescent="0.25">
      <c r="A51" s="2"/>
      <c r="B51" s="2" t="s">
        <v>244</v>
      </c>
      <c r="C51" s="3">
        <v>0</v>
      </c>
      <c r="D51" s="16"/>
      <c r="E51" s="3">
        <v>427</v>
      </c>
      <c r="F51" s="16"/>
      <c r="G51" s="3">
        <v>0</v>
      </c>
      <c r="H51" s="16"/>
      <c r="I51" s="3">
        <v>0</v>
      </c>
      <c r="J51" s="16"/>
      <c r="K51" s="3">
        <v>350</v>
      </c>
      <c r="L51" s="16"/>
      <c r="M51" s="3">
        <f t="shared" si="1"/>
        <v>777</v>
      </c>
    </row>
    <row r="52" spans="1:13" x14ac:dyDescent="0.25">
      <c r="A52" s="2"/>
      <c r="B52" s="2" t="s">
        <v>245</v>
      </c>
      <c r="C52" s="3">
        <v>0</v>
      </c>
      <c r="D52" s="16"/>
      <c r="E52" s="3">
        <v>2285.5</v>
      </c>
      <c r="F52" s="16"/>
      <c r="G52" s="3">
        <v>0</v>
      </c>
      <c r="H52" s="16"/>
      <c r="I52" s="3">
        <v>0</v>
      </c>
      <c r="J52" s="16"/>
      <c r="K52" s="31">
        <v>2285.5</v>
      </c>
      <c r="L52" s="16"/>
      <c r="M52" s="3">
        <f t="shared" si="1"/>
        <v>4571</v>
      </c>
    </row>
    <row r="53" spans="1:13" x14ac:dyDescent="0.25">
      <c r="A53" s="2"/>
      <c r="B53" s="2" t="s">
        <v>246</v>
      </c>
      <c r="C53" s="3">
        <v>0</v>
      </c>
      <c r="D53" s="16"/>
      <c r="E53" s="3">
        <v>0</v>
      </c>
      <c r="F53" s="16"/>
      <c r="G53" s="3">
        <v>0</v>
      </c>
      <c r="H53" s="16"/>
      <c r="I53" s="3">
        <v>0</v>
      </c>
      <c r="J53" s="16"/>
      <c r="K53" s="3">
        <v>300</v>
      </c>
      <c r="L53" s="16"/>
      <c r="M53" s="3">
        <f t="shared" si="1"/>
        <v>300</v>
      </c>
    </row>
    <row r="54" spans="1:13" x14ac:dyDescent="0.25">
      <c r="A54" s="2"/>
      <c r="B54" s="2" t="s">
        <v>247</v>
      </c>
      <c r="C54" s="3">
        <v>0</v>
      </c>
      <c r="D54" s="16"/>
      <c r="E54" s="3">
        <v>0</v>
      </c>
      <c r="F54" s="16"/>
      <c r="G54" s="3">
        <v>0</v>
      </c>
      <c r="H54" s="16"/>
      <c r="I54" s="3">
        <v>0</v>
      </c>
      <c r="J54" s="16"/>
      <c r="K54" s="3">
        <v>250</v>
      </c>
      <c r="L54" s="16"/>
      <c r="M54" s="3">
        <f t="shared" si="1"/>
        <v>250</v>
      </c>
    </row>
    <row r="55" spans="1:13" x14ac:dyDescent="0.25">
      <c r="A55" s="2"/>
      <c r="B55" s="2" t="s">
        <v>248</v>
      </c>
      <c r="C55" s="3">
        <v>0</v>
      </c>
      <c r="D55" s="16"/>
      <c r="E55" s="3">
        <v>0</v>
      </c>
      <c r="F55" s="16"/>
      <c r="G55" s="3">
        <v>0</v>
      </c>
      <c r="H55" s="16"/>
      <c r="I55" s="3">
        <v>0</v>
      </c>
      <c r="J55" s="16"/>
      <c r="K55" s="3">
        <v>250</v>
      </c>
      <c r="L55" s="16"/>
      <c r="M55" s="3">
        <f t="shared" si="1"/>
        <v>250</v>
      </c>
    </row>
    <row r="56" spans="1:13" x14ac:dyDescent="0.25">
      <c r="A56" s="2"/>
      <c r="B56" s="2" t="s">
        <v>249</v>
      </c>
      <c r="C56" s="3">
        <v>0</v>
      </c>
      <c r="D56" s="16"/>
      <c r="E56" s="3">
        <v>0</v>
      </c>
      <c r="F56" s="16"/>
      <c r="G56" s="3">
        <v>0</v>
      </c>
      <c r="H56" s="16"/>
      <c r="I56" s="3">
        <v>0</v>
      </c>
      <c r="J56" s="16"/>
      <c r="K56" s="3">
        <v>400</v>
      </c>
      <c r="L56" s="16"/>
      <c r="M56" s="3">
        <f t="shared" si="1"/>
        <v>400</v>
      </c>
    </row>
    <row r="57" spans="1:13" x14ac:dyDescent="0.25">
      <c r="A57" s="2"/>
      <c r="B57" s="2" t="s">
        <v>250</v>
      </c>
      <c r="C57" s="3">
        <v>0</v>
      </c>
      <c r="D57" s="16"/>
      <c r="E57" s="3">
        <v>0</v>
      </c>
      <c r="F57" s="16"/>
      <c r="G57" s="3">
        <v>0</v>
      </c>
      <c r="H57" s="16"/>
      <c r="I57" s="3">
        <v>0</v>
      </c>
      <c r="J57" s="16"/>
      <c r="K57" s="3">
        <v>400</v>
      </c>
      <c r="L57" s="16"/>
      <c r="M57" s="3">
        <f t="shared" si="1"/>
        <v>400</v>
      </c>
    </row>
    <row r="58" spans="1:13" x14ac:dyDescent="0.25">
      <c r="A58" s="2"/>
      <c r="B58" s="2" t="s">
        <v>251</v>
      </c>
      <c r="C58" s="3">
        <v>0</v>
      </c>
      <c r="D58" s="16"/>
      <c r="E58" s="3">
        <v>-257.25</v>
      </c>
      <c r="F58" s="16"/>
      <c r="G58" s="3">
        <v>0</v>
      </c>
      <c r="H58" s="16"/>
      <c r="I58" s="3">
        <v>0</v>
      </c>
      <c r="J58" s="16"/>
      <c r="K58" s="3">
        <v>350</v>
      </c>
      <c r="L58" s="16"/>
      <c r="M58" s="3">
        <f t="shared" si="1"/>
        <v>92.75</v>
      </c>
    </row>
    <row r="59" spans="1:13" x14ac:dyDescent="0.25">
      <c r="A59" s="2"/>
      <c r="B59" s="2" t="s">
        <v>252</v>
      </c>
      <c r="C59" s="3">
        <v>0</v>
      </c>
      <c r="D59" s="16"/>
      <c r="E59" s="3">
        <v>0</v>
      </c>
      <c r="F59" s="16"/>
      <c r="G59" s="3">
        <v>0</v>
      </c>
      <c r="H59" s="16"/>
      <c r="I59" s="3">
        <v>0</v>
      </c>
      <c r="J59" s="16"/>
      <c r="K59" s="3">
        <v>400</v>
      </c>
      <c r="L59" s="16"/>
      <c r="M59" s="3">
        <f t="shared" si="1"/>
        <v>400</v>
      </c>
    </row>
    <row r="60" spans="1:13" x14ac:dyDescent="0.25">
      <c r="A60" s="2"/>
      <c r="B60" s="2" t="s">
        <v>253</v>
      </c>
      <c r="C60" s="3">
        <v>0</v>
      </c>
      <c r="D60" s="16"/>
      <c r="E60" s="3">
        <v>0</v>
      </c>
      <c r="F60" s="16"/>
      <c r="G60" s="3">
        <v>0</v>
      </c>
      <c r="H60" s="16"/>
      <c r="I60" s="3">
        <v>0</v>
      </c>
      <c r="J60" s="16"/>
      <c r="K60" s="3">
        <v>56.95</v>
      </c>
      <c r="L60" s="16"/>
      <c r="M60" s="3">
        <f t="shared" si="1"/>
        <v>56.95</v>
      </c>
    </row>
    <row r="61" spans="1:13" x14ac:dyDescent="0.25">
      <c r="A61" s="2"/>
      <c r="B61" s="2" t="s">
        <v>254</v>
      </c>
      <c r="C61" s="3">
        <v>0</v>
      </c>
      <c r="D61" s="16"/>
      <c r="E61" s="3">
        <v>0</v>
      </c>
      <c r="F61" s="16"/>
      <c r="G61" s="3">
        <v>0</v>
      </c>
      <c r="H61" s="16"/>
      <c r="I61" s="3">
        <v>0</v>
      </c>
      <c r="J61" s="16"/>
      <c r="K61" s="3">
        <v>250</v>
      </c>
      <c r="L61" s="16"/>
      <c r="M61" s="3">
        <f t="shared" si="1"/>
        <v>250</v>
      </c>
    </row>
    <row r="62" spans="1:13" x14ac:dyDescent="0.25">
      <c r="A62" s="2"/>
      <c r="B62" s="2" t="s">
        <v>255</v>
      </c>
      <c r="C62" s="3">
        <v>0</v>
      </c>
      <c r="D62" s="16"/>
      <c r="E62" s="3">
        <v>1165.5</v>
      </c>
      <c r="F62" s="16"/>
      <c r="G62" s="3">
        <v>0</v>
      </c>
      <c r="H62" s="16"/>
      <c r="I62" s="3">
        <v>0</v>
      </c>
      <c r="J62" s="16"/>
      <c r="K62" s="3">
        <v>0.5</v>
      </c>
      <c r="L62" s="16"/>
      <c r="M62" s="3">
        <f t="shared" si="1"/>
        <v>1166</v>
      </c>
    </row>
    <row r="63" spans="1:13" x14ac:dyDescent="0.25">
      <c r="A63" s="2"/>
      <c r="B63" s="2" t="s">
        <v>256</v>
      </c>
      <c r="C63" s="3">
        <v>0</v>
      </c>
      <c r="D63" s="16"/>
      <c r="E63" s="3">
        <v>0</v>
      </c>
      <c r="F63" s="16"/>
      <c r="G63" s="3">
        <v>0</v>
      </c>
      <c r="H63" s="16"/>
      <c r="I63" s="3">
        <v>0</v>
      </c>
      <c r="J63" s="16"/>
      <c r="K63" s="3">
        <v>250</v>
      </c>
      <c r="L63" s="16"/>
      <c r="M63" s="3">
        <f t="shared" si="1"/>
        <v>250</v>
      </c>
    </row>
    <row r="64" spans="1:13" x14ac:dyDescent="0.25">
      <c r="A64" s="2"/>
      <c r="B64" s="2" t="s">
        <v>257</v>
      </c>
      <c r="C64" s="3">
        <v>0</v>
      </c>
      <c r="D64" s="16"/>
      <c r="E64" s="3">
        <v>0</v>
      </c>
      <c r="F64" s="16"/>
      <c r="G64" s="3">
        <v>0</v>
      </c>
      <c r="H64" s="16"/>
      <c r="I64" s="3">
        <v>0</v>
      </c>
      <c r="J64" s="16"/>
      <c r="K64" s="3">
        <v>250</v>
      </c>
      <c r="L64" s="16"/>
      <c r="M64" s="3">
        <f t="shared" si="1"/>
        <v>250</v>
      </c>
    </row>
    <row r="65" spans="1:13" x14ac:dyDescent="0.25">
      <c r="A65" s="2"/>
      <c r="B65" s="2" t="s">
        <v>258</v>
      </c>
      <c r="C65" s="3">
        <v>0</v>
      </c>
      <c r="D65" s="16"/>
      <c r="E65" s="3">
        <v>0</v>
      </c>
      <c r="F65" s="16"/>
      <c r="G65" s="3">
        <v>0</v>
      </c>
      <c r="H65" s="16"/>
      <c r="I65" s="3">
        <v>0</v>
      </c>
      <c r="J65" s="16"/>
      <c r="K65" s="3">
        <v>400</v>
      </c>
      <c r="L65" s="16"/>
      <c r="M65" s="3">
        <f t="shared" si="1"/>
        <v>400</v>
      </c>
    </row>
    <row r="66" spans="1:13" x14ac:dyDescent="0.25">
      <c r="A66" s="2"/>
      <c r="B66" s="2" t="s">
        <v>259</v>
      </c>
      <c r="C66" s="3">
        <v>0</v>
      </c>
      <c r="D66" s="16"/>
      <c r="E66" s="3">
        <v>0</v>
      </c>
      <c r="F66" s="16"/>
      <c r="G66" s="3">
        <v>0</v>
      </c>
      <c r="H66" s="16"/>
      <c r="I66" s="3">
        <v>400</v>
      </c>
      <c r="J66" s="16"/>
      <c r="K66" s="3">
        <v>0</v>
      </c>
      <c r="L66" s="16"/>
      <c r="M66" s="3">
        <f t="shared" ref="M66:M97" si="2">ROUND(SUM(C66:K66),5)</f>
        <v>400</v>
      </c>
    </row>
    <row r="67" spans="1:13" x14ac:dyDescent="0.25">
      <c r="A67" s="2"/>
      <c r="B67" s="2" t="s">
        <v>260</v>
      </c>
      <c r="C67" s="3">
        <v>0</v>
      </c>
      <c r="D67" s="16"/>
      <c r="E67" s="3">
        <v>0</v>
      </c>
      <c r="F67" s="16"/>
      <c r="G67" s="3">
        <v>0</v>
      </c>
      <c r="H67" s="16"/>
      <c r="I67" s="3">
        <v>0</v>
      </c>
      <c r="J67" s="16"/>
      <c r="K67" s="3">
        <v>350</v>
      </c>
      <c r="L67" s="16"/>
      <c r="M67" s="3">
        <f t="shared" si="2"/>
        <v>350</v>
      </c>
    </row>
    <row r="68" spans="1:13" x14ac:dyDescent="0.25">
      <c r="A68" s="2"/>
      <c r="B68" s="2" t="s">
        <v>331</v>
      </c>
      <c r="C68" s="3">
        <v>0</v>
      </c>
      <c r="D68" s="16"/>
      <c r="E68" s="3">
        <v>0</v>
      </c>
      <c r="F68" s="16"/>
      <c r="G68" s="3">
        <v>-1000</v>
      </c>
      <c r="H68" s="16"/>
      <c r="I68" s="3">
        <v>0</v>
      </c>
      <c r="J68" s="16"/>
      <c r="K68" s="3">
        <v>0</v>
      </c>
      <c r="L68" s="16"/>
      <c r="M68" s="3">
        <f t="shared" si="2"/>
        <v>-1000</v>
      </c>
    </row>
    <row r="69" spans="1:13" x14ac:dyDescent="0.25">
      <c r="A69" s="2"/>
      <c r="B69" s="2" t="s">
        <v>332</v>
      </c>
      <c r="C69" s="3">
        <v>0</v>
      </c>
      <c r="D69" s="16"/>
      <c r="E69" s="3">
        <v>1466.5</v>
      </c>
      <c r="F69" s="16"/>
      <c r="G69" s="3">
        <v>0</v>
      </c>
      <c r="H69" s="16"/>
      <c r="I69" s="3">
        <v>0</v>
      </c>
      <c r="J69" s="16"/>
      <c r="K69" s="3">
        <v>0</v>
      </c>
      <c r="L69" s="16"/>
      <c r="M69" s="3">
        <f t="shared" si="2"/>
        <v>1466.5</v>
      </c>
    </row>
    <row r="70" spans="1:13" x14ac:dyDescent="0.25">
      <c r="A70" s="2"/>
      <c r="B70" s="2" t="s">
        <v>261</v>
      </c>
      <c r="C70" s="3">
        <v>0</v>
      </c>
      <c r="D70" s="16"/>
      <c r="E70" s="3">
        <v>0</v>
      </c>
      <c r="F70" s="16"/>
      <c r="G70" s="3">
        <v>0</v>
      </c>
      <c r="H70" s="16"/>
      <c r="I70" s="3">
        <v>250</v>
      </c>
      <c r="J70" s="16"/>
      <c r="K70" s="3">
        <v>0</v>
      </c>
      <c r="L70" s="16"/>
      <c r="M70" s="3">
        <f t="shared" si="2"/>
        <v>250</v>
      </c>
    </row>
    <row r="71" spans="1:13" x14ac:dyDescent="0.25">
      <c r="A71" s="2"/>
      <c r="B71" s="2" t="s">
        <v>262</v>
      </c>
      <c r="C71" s="3">
        <v>0</v>
      </c>
      <c r="D71" s="16"/>
      <c r="E71" s="3">
        <v>0</v>
      </c>
      <c r="F71" s="16"/>
      <c r="G71" s="3">
        <v>0</v>
      </c>
      <c r="H71" s="16"/>
      <c r="I71" s="3">
        <v>0</v>
      </c>
      <c r="J71" s="16"/>
      <c r="K71" s="3">
        <v>250</v>
      </c>
      <c r="L71" s="16"/>
      <c r="M71" s="3">
        <f t="shared" si="2"/>
        <v>250</v>
      </c>
    </row>
    <row r="72" spans="1:13" x14ac:dyDescent="0.25">
      <c r="A72" s="2"/>
      <c r="B72" s="2" t="s">
        <v>263</v>
      </c>
      <c r="C72" s="3">
        <v>0</v>
      </c>
      <c r="D72" s="16"/>
      <c r="E72" s="3">
        <v>0</v>
      </c>
      <c r="F72" s="16"/>
      <c r="G72" s="3">
        <v>0</v>
      </c>
      <c r="H72" s="16"/>
      <c r="I72" s="3">
        <v>0</v>
      </c>
      <c r="J72" s="16"/>
      <c r="K72" s="3">
        <v>450</v>
      </c>
      <c r="L72" s="16"/>
      <c r="M72" s="3">
        <f t="shared" si="2"/>
        <v>450</v>
      </c>
    </row>
    <row r="73" spans="1:13" x14ac:dyDescent="0.25">
      <c r="A73" s="2"/>
      <c r="B73" s="2" t="s">
        <v>264</v>
      </c>
      <c r="C73" s="3">
        <v>0</v>
      </c>
      <c r="D73" s="16"/>
      <c r="E73" s="3">
        <v>0</v>
      </c>
      <c r="F73" s="16"/>
      <c r="G73" s="3">
        <v>0</v>
      </c>
      <c r="H73" s="16"/>
      <c r="I73" s="3">
        <v>0</v>
      </c>
      <c r="J73" s="16"/>
      <c r="K73" s="3">
        <v>400</v>
      </c>
      <c r="L73" s="16"/>
      <c r="M73" s="3">
        <f t="shared" si="2"/>
        <v>400</v>
      </c>
    </row>
    <row r="74" spans="1:13" x14ac:dyDescent="0.25">
      <c r="A74" s="2"/>
      <c r="B74" s="2" t="s">
        <v>265</v>
      </c>
      <c r="C74" s="3">
        <v>0</v>
      </c>
      <c r="D74" s="16"/>
      <c r="E74" s="3">
        <v>0</v>
      </c>
      <c r="F74" s="16"/>
      <c r="G74" s="3">
        <v>0</v>
      </c>
      <c r="H74" s="16"/>
      <c r="I74" s="3">
        <v>0</v>
      </c>
      <c r="J74" s="16"/>
      <c r="K74" s="3">
        <v>400</v>
      </c>
      <c r="L74" s="16"/>
      <c r="M74" s="3">
        <f t="shared" si="2"/>
        <v>400</v>
      </c>
    </row>
    <row r="75" spans="1:13" x14ac:dyDescent="0.25">
      <c r="A75" s="2"/>
      <c r="B75" s="2" t="s">
        <v>266</v>
      </c>
      <c r="C75" s="3">
        <v>0</v>
      </c>
      <c r="D75" s="16"/>
      <c r="E75" s="3">
        <v>0</v>
      </c>
      <c r="F75" s="16"/>
      <c r="G75" s="3">
        <v>0</v>
      </c>
      <c r="H75" s="16"/>
      <c r="I75" s="3">
        <v>0</v>
      </c>
      <c r="J75" s="16"/>
      <c r="K75" s="3">
        <v>400</v>
      </c>
      <c r="L75" s="16"/>
      <c r="M75" s="3">
        <f t="shared" si="2"/>
        <v>400</v>
      </c>
    </row>
    <row r="76" spans="1:13" x14ac:dyDescent="0.25">
      <c r="A76" s="2"/>
      <c r="B76" s="2" t="s">
        <v>267</v>
      </c>
      <c r="C76" s="3">
        <v>0</v>
      </c>
      <c r="D76" s="16"/>
      <c r="E76" s="3">
        <v>0</v>
      </c>
      <c r="F76" s="16"/>
      <c r="G76" s="3">
        <v>0</v>
      </c>
      <c r="H76" s="16"/>
      <c r="I76" s="3">
        <v>0</v>
      </c>
      <c r="J76" s="16"/>
      <c r="K76" s="3">
        <v>250</v>
      </c>
      <c r="L76" s="16"/>
      <c r="M76" s="3">
        <f t="shared" si="2"/>
        <v>250</v>
      </c>
    </row>
    <row r="77" spans="1:13" x14ac:dyDescent="0.25">
      <c r="A77" s="2"/>
      <c r="B77" s="2" t="s">
        <v>333</v>
      </c>
      <c r="C77" s="3">
        <v>0</v>
      </c>
      <c r="D77" s="16"/>
      <c r="E77" s="3">
        <v>0</v>
      </c>
      <c r="F77" s="16"/>
      <c r="G77" s="3">
        <v>0</v>
      </c>
      <c r="H77" s="16"/>
      <c r="I77" s="3">
        <v>0</v>
      </c>
      <c r="J77" s="16"/>
      <c r="K77" s="3">
        <v>0</v>
      </c>
      <c r="L77" s="16"/>
      <c r="M77" s="3">
        <f t="shared" si="2"/>
        <v>0</v>
      </c>
    </row>
    <row r="78" spans="1:13" x14ac:dyDescent="0.25">
      <c r="A78" s="2"/>
      <c r="B78" s="2" t="s">
        <v>268</v>
      </c>
      <c r="C78" s="3">
        <v>0</v>
      </c>
      <c r="D78" s="16"/>
      <c r="E78" s="3">
        <v>0</v>
      </c>
      <c r="F78" s="16"/>
      <c r="G78" s="3">
        <v>0</v>
      </c>
      <c r="H78" s="16"/>
      <c r="I78" s="3">
        <v>0</v>
      </c>
      <c r="J78" s="16"/>
      <c r="K78" s="3">
        <v>185</v>
      </c>
      <c r="L78" s="16"/>
      <c r="M78" s="3">
        <f t="shared" si="2"/>
        <v>185</v>
      </c>
    </row>
    <row r="79" spans="1:13" x14ac:dyDescent="0.25">
      <c r="A79" s="2"/>
      <c r="B79" s="2" t="s">
        <v>269</v>
      </c>
      <c r="C79" s="3">
        <v>0</v>
      </c>
      <c r="D79" s="16"/>
      <c r="E79" s="3">
        <v>0</v>
      </c>
      <c r="F79" s="16"/>
      <c r="G79" s="3">
        <v>0</v>
      </c>
      <c r="H79" s="16"/>
      <c r="I79" s="3">
        <v>0</v>
      </c>
      <c r="J79" s="16"/>
      <c r="K79" s="3">
        <v>350</v>
      </c>
      <c r="L79" s="16"/>
      <c r="M79" s="3">
        <f t="shared" si="2"/>
        <v>350</v>
      </c>
    </row>
    <row r="80" spans="1:13" x14ac:dyDescent="0.25">
      <c r="A80" s="2"/>
      <c r="B80" s="2" t="s">
        <v>270</v>
      </c>
      <c r="C80" s="3">
        <v>0</v>
      </c>
      <c r="D80" s="16"/>
      <c r="E80" s="3">
        <v>0</v>
      </c>
      <c r="F80" s="16"/>
      <c r="G80" s="3">
        <v>0</v>
      </c>
      <c r="H80" s="16"/>
      <c r="I80" s="3">
        <v>0</v>
      </c>
      <c r="J80" s="16"/>
      <c r="K80" s="3">
        <v>-7</v>
      </c>
      <c r="L80" s="16"/>
      <c r="M80" s="3">
        <f t="shared" si="2"/>
        <v>-7</v>
      </c>
    </row>
    <row r="81" spans="1:13" x14ac:dyDescent="0.25">
      <c r="A81" s="2"/>
      <c r="B81" s="2" t="s">
        <v>271</v>
      </c>
      <c r="C81" s="3">
        <v>0</v>
      </c>
      <c r="D81" s="16"/>
      <c r="E81" s="3">
        <v>0</v>
      </c>
      <c r="F81" s="16"/>
      <c r="G81" s="3">
        <v>0</v>
      </c>
      <c r="H81" s="16"/>
      <c r="I81" s="3">
        <v>0</v>
      </c>
      <c r="J81" s="16"/>
      <c r="K81" s="3">
        <v>350</v>
      </c>
      <c r="L81" s="16"/>
      <c r="M81" s="3">
        <f t="shared" si="2"/>
        <v>350</v>
      </c>
    </row>
    <row r="82" spans="1:13" x14ac:dyDescent="0.25">
      <c r="A82" s="2"/>
      <c r="B82" s="2" t="s">
        <v>272</v>
      </c>
      <c r="C82" s="3">
        <v>0</v>
      </c>
      <c r="D82" s="16"/>
      <c r="E82" s="3">
        <v>0</v>
      </c>
      <c r="F82" s="16"/>
      <c r="G82" s="3">
        <v>0</v>
      </c>
      <c r="H82" s="16"/>
      <c r="I82" s="3">
        <v>0</v>
      </c>
      <c r="J82" s="16"/>
      <c r="K82" s="3">
        <v>350</v>
      </c>
      <c r="L82" s="16"/>
      <c r="M82" s="3">
        <f t="shared" si="2"/>
        <v>350</v>
      </c>
    </row>
    <row r="83" spans="1:13" x14ac:dyDescent="0.25">
      <c r="A83" s="2"/>
      <c r="B83" s="2" t="s">
        <v>273</v>
      </c>
      <c r="C83" s="3">
        <v>0</v>
      </c>
      <c r="D83" s="16"/>
      <c r="E83" s="3">
        <v>0</v>
      </c>
      <c r="F83" s="16"/>
      <c r="G83" s="3">
        <v>0</v>
      </c>
      <c r="H83" s="16"/>
      <c r="I83" s="3">
        <v>0</v>
      </c>
      <c r="J83" s="16"/>
      <c r="K83" s="3">
        <v>250</v>
      </c>
      <c r="L83" s="16"/>
      <c r="M83" s="3">
        <f t="shared" si="2"/>
        <v>250</v>
      </c>
    </row>
    <row r="84" spans="1:13" x14ac:dyDescent="0.25">
      <c r="A84" s="2"/>
      <c r="B84" s="2" t="s">
        <v>274</v>
      </c>
      <c r="C84" s="3">
        <v>0</v>
      </c>
      <c r="D84" s="16"/>
      <c r="E84" s="3">
        <v>0</v>
      </c>
      <c r="F84" s="16"/>
      <c r="G84" s="3">
        <v>0</v>
      </c>
      <c r="H84" s="16"/>
      <c r="I84" s="3">
        <v>0</v>
      </c>
      <c r="J84" s="16"/>
      <c r="K84" s="3">
        <v>200</v>
      </c>
      <c r="L84" s="16"/>
      <c r="M84" s="3">
        <f t="shared" si="2"/>
        <v>200</v>
      </c>
    </row>
    <row r="85" spans="1:13" x14ac:dyDescent="0.25">
      <c r="A85" s="2"/>
      <c r="B85" s="2" t="s">
        <v>275</v>
      </c>
      <c r="C85" s="3">
        <v>0</v>
      </c>
      <c r="D85" s="16"/>
      <c r="E85" s="3">
        <v>0</v>
      </c>
      <c r="F85" s="16"/>
      <c r="G85" s="3">
        <v>0</v>
      </c>
      <c r="H85" s="16"/>
      <c r="I85" s="3">
        <v>0</v>
      </c>
      <c r="J85" s="16"/>
      <c r="K85" s="3">
        <v>400</v>
      </c>
      <c r="L85" s="16"/>
      <c r="M85" s="3">
        <f t="shared" si="2"/>
        <v>400</v>
      </c>
    </row>
    <row r="86" spans="1:13" x14ac:dyDescent="0.25">
      <c r="A86" s="2"/>
      <c r="B86" s="2" t="s">
        <v>276</v>
      </c>
      <c r="C86" s="3">
        <v>0</v>
      </c>
      <c r="D86" s="16"/>
      <c r="E86" s="3">
        <v>0</v>
      </c>
      <c r="F86" s="16"/>
      <c r="G86" s="3">
        <v>0</v>
      </c>
      <c r="H86" s="16"/>
      <c r="I86" s="3">
        <v>250</v>
      </c>
      <c r="J86" s="16"/>
      <c r="K86" s="3">
        <v>0</v>
      </c>
      <c r="L86" s="16"/>
      <c r="M86" s="3">
        <f t="shared" si="2"/>
        <v>250</v>
      </c>
    </row>
    <row r="87" spans="1:13" x14ac:dyDescent="0.25">
      <c r="A87" s="2"/>
      <c r="B87" s="2" t="s">
        <v>277</v>
      </c>
      <c r="C87" s="3">
        <v>0</v>
      </c>
      <c r="D87" s="16"/>
      <c r="E87" s="3">
        <v>392</v>
      </c>
      <c r="F87" s="16"/>
      <c r="G87" s="3">
        <v>0</v>
      </c>
      <c r="H87" s="16"/>
      <c r="I87" s="3">
        <v>0</v>
      </c>
      <c r="J87" s="16"/>
      <c r="K87" s="31">
        <v>742</v>
      </c>
      <c r="L87" s="16"/>
      <c r="M87" s="3">
        <f t="shared" si="2"/>
        <v>1134</v>
      </c>
    </row>
    <row r="88" spans="1:13" x14ac:dyDescent="0.25">
      <c r="A88" s="2"/>
      <c r="B88" s="2" t="s">
        <v>278</v>
      </c>
      <c r="C88" s="3">
        <v>0</v>
      </c>
      <c r="D88" s="16"/>
      <c r="E88" s="3">
        <v>0</v>
      </c>
      <c r="F88" s="16"/>
      <c r="G88" s="3">
        <v>0</v>
      </c>
      <c r="H88" s="16"/>
      <c r="I88" s="3">
        <v>0</v>
      </c>
      <c r="J88" s="16"/>
      <c r="K88" s="3">
        <v>7</v>
      </c>
      <c r="L88" s="16"/>
      <c r="M88" s="3">
        <f t="shared" si="2"/>
        <v>7</v>
      </c>
    </row>
    <row r="89" spans="1:13" x14ac:dyDescent="0.25">
      <c r="A89" s="2"/>
      <c r="B89" s="2" t="s">
        <v>279</v>
      </c>
      <c r="C89" s="3">
        <v>0</v>
      </c>
      <c r="D89" s="16"/>
      <c r="E89" s="3">
        <v>0</v>
      </c>
      <c r="F89" s="16"/>
      <c r="G89" s="3">
        <v>0</v>
      </c>
      <c r="H89" s="16"/>
      <c r="I89" s="3">
        <v>0</v>
      </c>
      <c r="J89" s="16"/>
      <c r="K89" s="3">
        <v>200</v>
      </c>
      <c r="L89" s="16"/>
      <c r="M89" s="3">
        <f t="shared" si="2"/>
        <v>200</v>
      </c>
    </row>
    <row r="90" spans="1:13" x14ac:dyDescent="0.25">
      <c r="A90" s="2"/>
      <c r="B90" s="2" t="s">
        <v>280</v>
      </c>
      <c r="C90" s="3">
        <v>0</v>
      </c>
      <c r="D90" s="16"/>
      <c r="E90" s="3">
        <v>770</v>
      </c>
      <c r="F90" s="16"/>
      <c r="G90" s="3">
        <v>0</v>
      </c>
      <c r="H90" s="16"/>
      <c r="I90" s="3">
        <v>0</v>
      </c>
      <c r="J90" s="16"/>
      <c r="K90" s="3">
        <v>277</v>
      </c>
      <c r="L90" s="16"/>
      <c r="M90" s="3">
        <f t="shared" si="2"/>
        <v>1047</v>
      </c>
    </row>
    <row r="91" spans="1:13" x14ac:dyDescent="0.25">
      <c r="A91" s="2"/>
      <c r="B91" s="2" t="s">
        <v>281</v>
      </c>
      <c r="C91" s="3">
        <v>0</v>
      </c>
      <c r="D91" s="16"/>
      <c r="E91" s="3">
        <v>0</v>
      </c>
      <c r="F91" s="16"/>
      <c r="G91" s="3">
        <v>0</v>
      </c>
      <c r="H91" s="16"/>
      <c r="I91" s="3">
        <v>0</v>
      </c>
      <c r="J91" s="16"/>
      <c r="K91" s="3">
        <v>350</v>
      </c>
      <c r="L91" s="16"/>
      <c r="M91" s="3">
        <f t="shared" si="2"/>
        <v>350</v>
      </c>
    </row>
    <row r="92" spans="1:13" x14ac:dyDescent="0.25">
      <c r="A92" s="2"/>
      <c r="B92" s="2" t="s">
        <v>334</v>
      </c>
      <c r="C92" s="3">
        <v>0</v>
      </c>
      <c r="D92" s="16"/>
      <c r="E92" s="3">
        <v>-200</v>
      </c>
      <c r="F92" s="16"/>
      <c r="G92" s="3">
        <v>0</v>
      </c>
      <c r="H92" s="16"/>
      <c r="I92" s="3">
        <v>0</v>
      </c>
      <c r="J92" s="16"/>
      <c r="K92" s="3">
        <v>0</v>
      </c>
      <c r="L92" s="16"/>
      <c r="M92" s="3">
        <f t="shared" si="2"/>
        <v>-200</v>
      </c>
    </row>
    <row r="93" spans="1:13" x14ac:dyDescent="0.25">
      <c r="A93" s="2"/>
      <c r="B93" s="2" t="s">
        <v>282</v>
      </c>
      <c r="C93" s="3">
        <v>0</v>
      </c>
      <c r="D93" s="16"/>
      <c r="E93" s="3">
        <v>1064</v>
      </c>
      <c r="F93" s="16"/>
      <c r="G93" s="3">
        <v>0</v>
      </c>
      <c r="H93" s="16"/>
      <c r="I93" s="3">
        <v>0</v>
      </c>
      <c r="J93" s="16"/>
      <c r="K93" s="3">
        <v>-76.67</v>
      </c>
      <c r="L93" s="16"/>
      <c r="M93" s="3">
        <f t="shared" si="2"/>
        <v>987.33</v>
      </c>
    </row>
    <row r="94" spans="1:13" x14ac:dyDescent="0.25">
      <c r="A94" s="2"/>
      <c r="B94" s="2" t="s">
        <v>283</v>
      </c>
      <c r="C94" s="3">
        <v>0</v>
      </c>
      <c r="D94" s="16"/>
      <c r="E94" s="3">
        <v>0</v>
      </c>
      <c r="F94" s="16"/>
      <c r="G94" s="3">
        <v>0</v>
      </c>
      <c r="H94" s="16"/>
      <c r="I94" s="3">
        <v>0</v>
      </c>
      <c r="J94" s="16"/>
      <c r="K94" s="3">
        <v>400</v>
      </c>
      <c r="L94" s="16"/>
      <c r="M94" s="3">
        <f t="shared" si="2"/>
        <v>400</v>
      </c>
    </row>
    <row r="95" spans="1:13" x14ac:dyDescent="0.25">
      <c r="A95" s="2"/>
      <c r="B95" s="2" t="s">
        <v>284</v>
      </c>
      <c r="C95" s="3">
        <v>0</v>
      </c>
      <c r="D95" s="16"/>
      <c r="E95" s="3">
        <v>0</v>
      </c>
      <c r="F95" s="16"/>
      <c r="G95" s="3">
        <v>0</v>
      </c>
      <c r="H95" s="16"/>
      <c r="I95" s="3">
        <v>0</v>
      </c>
      <c r="J95" s="16"/>
      <c r="K95" s="3">
        <v>483.33</v>
      </c>
      <c r="L95" s="16"/>
      <c r="M95" s="3">
        <f t="shared" si="2"/>
        <v>483.33</v>
      </c>
    </row>
    <row r="96" spans="1:13" x14ac:dyDescent="0.25">
      <c r="A96" s="2"/>
      <c r="B96" s="2" t="s">
        <v>285</v>
      </c>
      <c r="C96" s="3">
        <v>0</v>
      </c>
      <c r="D96" s="16"/>
      <c r="E96" s="3">
        <v>1123.5</v>
      </c>
      <c r="F96" s="16"/>
      <c r="G96" s="3">
        <v>0</v>
      </c>
      <c r="H96" s="16"/>
      <c r="I96" s="3">
        <v>0</v>
      </c>
      <c r="J96" s="16"/>
      <c r="K96" s="3">
        <v>-1680</v>
      </c>
      <c r="L96" s="16"/>
      <c r="M96" s="3">
        <f t="shared" si="2"/>
        <v>-556.5</v>
      </c>
    </row>
    <row r="97" spans="1:13" x14ac:dyDescent="0.25">
      <c r="A97" s="2"/>
      <c r="B97" s="2" t="s">
        <v>286</v>
      </c>
      <c r="C97" s="3">
        <v>0</v>
      </c>
      <c r="D97" s="16"/>
      <c r="E97" s="3">
        <v>0</v>
      </c>
      <c r="F97" s="16"/>
      <c r="G97" s="3">
        <v>0</v>
      </c>
      <c r="H97" s="16"/>
      <c r="I97" s="3">
        <v>0</v>
      </c>
      <c r="J97" s="16"/>
      <c r="K97" s="3">
        <v>0.5</v>
      </c>
      <c r="L97" s="16"/>
      <c r="M97" s="3">
        <f t="shared" si="2"/>
        <v>0.5</v>
      </c>
    </row>
    <row r="98" spans="1:13" x14ac:dyDescent="0.25">
      <c r="A98" s="2"/>
      <c r="B98" s="2" t="s">
        <v>287</v>
      </c>
      <c r="C98" s="3">
        <v>0</v>
      </c>
      <c r="D98" s="16"/>
      <c r="E98" s="3">
        <v>0</v>
      </c>
      <c r="F98" s="16"/>
      <c r="G98" s="3">
        <v>0</v>
      </c>
      <c r="H98" s="16"/>
      <c r="I98" s="3">
        <v>0</v>
      </c>
      <c r="J98" s="16"/>
      <c r="K98" s="3">
        <v>250</v>
      </c>
      <c r="L98" s="16"/>
      <c r="M98" s="3">
        <f t="shared" ref="M98:M116" si="3">ROUND(SUM(C98:K98),5)</f>
        <v>250</v>
      </c>
    </row>
    <row r="99" spans="1:13" x14ac:dyDescent="0.25">
      <c r="A99" s="2"/>
      <c r="B99" s="2" t="s">
        <v>288</v>
      </c>
      <c r="C99" s="3">
        <v>0</v>
      </c>
      <c r="D99" s="16"/>
      <c r="E99" s="3">
        <v>0</v>
      </c>
      <c r="F99" s="16"/>
      <c r="G99" s="3">
        <v>0</v>
      </c>
      <c r="H99" s="16"/>
      <c r="I99" s="3">
        <v>0</v>
      </c>
      <c r="J99" s="16"/>
      <c r="K99" s="3">
        <v>250</v>
      </c>
      <c r="L99" s="16"/>
      <c r="M99" s="3">
        <f t="shared" si="3"/>
        <v>250</v>
      </c>
    </row>
    <row r="100" spans="1:13" x14ac:dyDescent="0.25">
      <c r="A100" s="2"/>
      <c r="B100" s="2" t="s">
        <v>289</v>
      </c>
      <c r="C100" s="3">
        <v>0</v>
      </c>
      <c r="D100" s="16"/>
      <c r="E100" s="3">
        <v>0</v>
      </c>
      <c r="F100" s="16"/>
      <c r="G100" s="3">
        <v>0</v>
      </c>
      <c r="H100" s="16"/>
      <c r="I100" s="3">
        <v>0</v>
      </c>
      <c r="J100" s="16"/>
      <c r="K100" s="3">
        <v>223.58</v>
      </c>
      <c r="L100" s="16"/>
      <c r="M100" s="3">
        <f t="shared" si="3"/>
        <v>223.58</v>
      </c>
    </row>
    <row r="101" spans="1:13" x14ac:dyDescent="0.25">
      <c r="A101" s="2"/>
      <c r="B101" s="2" t="s">
        <v>290</v>
      </c>
      <c r="C101" s="3">
        <v>0</v>
      </c>
      <c r="D101" s="16"/>
      <c r="E101" s="3">
        <v>0</v>
      </c>
      <c r="F101" s="16"/>
      <c r="G101" s="3">
        <v>0</v>
      </c>
      <c r="H101" s="16"/>
      <c r="I101" s="3">
        <v>0</v>
      </c>
      <c r="J101" s="16"/>
      <c r="K101" s="3">
        <v>250</v>
      </c>
      <c r="L101" s="16"/>
      <c r="M101" s="3">
        <f t="shared" si="3"/>
        <v>250</v>
      </c>
    </row>
    <row r="102" spans="1:13" x14ac:dyDescent="0.25">
      <c r="A102" s="2"/>
      <c r="B102" s="2" t="s">
        <v>335</v>
      </c>
      <c r="C102" s="3">
        <v>0</v>
      </c>
      <c r="D102" s="16"/>
      <c r="E102" s="3">
        <v>0</v>
      </c>
      <c r="F102" s="16"/>
      <c r="G102" s="3">
        <v>400</v>
      </c>
      <c r="H102" s="16"/>
      <c r="I102" s="3">
        <v>0</v>
      </c>
      <c r="J102" s="16"/>
      <c r="K102" s="3">
        <v>0</v>
      </c>
      <c r="L102" s="16"/>
      <c r="M102" s="3">
        <f t="shared" si="3"/>
        <v>400</v>
      </c>
    </row>
    <row r="103" spans="1:13" x14ac:dyDescent="0.25">
      <c r="A103" s="2"/>
      <c r="B103" s="2" t="s">
        <v>291</v>
      </c>
      <c r="C103" s="3">
        <v>0</v>
      </c>
      <c r="D103" s="16"/>
      <c r="E103" s="3">
        <v>0</v>
      </c>
      <c r="F103" s="16"/>
      <c r="G103" s="3">
        <v>400</v>
      </c>
      <c r="H103" s="16"/>
      <c r="I103" s="3">
        <v>0</v>
      </c>
      <c r="J103" s="16"/>
      <c r="K103" s="3">
        <v>0</v>
      </c>
      <c r="L103" s="16"/>
      <c r="M103" s="3">
        <f t="shared" si="3"/>
        <v>400</v>
      </c>
    </row>
    <row r="104" spans="1:13" x14ac:dyDescent="0.25">
      <c r="A104" s="2"/>
      <c r="B104" s="2" t="s">
        <v>292</v>
      </c>
      <c r="C104" s="3">
        <v>0</v>
      </c>
      <c r="D104" s="16"/>
      <c r="E104" s="3">
        <v>266</v>
      </c>
      <c r="F104" s="16"/>
      <c r="G104" s="3">
        <v>350</v>
      </c>
      <c r="H104" s="16"/>
      <c r="I104" s="3">
        <v>0</v>
      </c>
      <c r="J104" s="16"/>
      <c r="K104" s="3">
        <v>0</v>
      </c>
      <c r="L104" s="16"/>
      <c r="M104" s="3">
        <f t="shared" si="3"/>
        <v>616</v>
      </c>
    </row>
    <row r="105" spans="1:13" x14ac:dyDescent="0.25">
      <c r="A105" s="2"/>
      <c r="B105" s="2" t="s">
        <v>293</v>
      </c>
      <c r="C105" s="3">
        <v>0</v>
      </c>
      <c r="D105" s="16"/>
      <c r="E105" s="3">
        <v>0</v>
      </c>
      <c r="F105" s="16"/>
      <c r="G105" s="3">
        <v>0</v>
      </c>
      <c r="H105" s="16"/>
      <c r="I105" s="3">
        <v>0</v>
      </c>
      <c r="J105" s="16"/>
      <c r="K105" s="3">
        <v>250</v>
      </c>
      <c r="L105" s="16"/>
      <c r="M105" s="3">
        <f t="shared" si="3"/>
        <v>250</v>
      </c>
    </row>
    <row r="106" spans="1:13" x14ac:dyDescent="0.25">
      <c r="A106" s="2"/>
      <c r="B106" s="2" t="s">
        <v>294</v>
      </c>
      <c r="C106" s="3">
        <v>0</v>
      </c>
      <c r="D106" s="16"/>
      <c r="E106" s="3">
        <v>0</v>
      </c>
      <c r="F106" s="16"/>
      <c r="G106" s="3">
        <v>0</v>
      </c>
      <c r="H106" s="16"/>
      <c r="I106" s="3">
        <v>0</v>
      </c>
      <c r="J106" s="16"/>
      <c r="K106" s="3">
        <v>350</v>
      </c>
      <c r="L106" s="16"/>
      <c r="M106" s="3">
        <f t="shared" si="3"/>
        <v>350</v>
      </c>
    </row>
    <row r="107" spans="1:13" x14ac:dyDescent="0.25">
      <c r="A107" s="2"/>
      <c r="B107" s="2" t="s">
        <v>295</v>
      </c>
      <c r="C107" s="3">
        <v>0</v>
      </c>
      <c r="D107" s="16"/>
      <c r="E107" s="3">
        <v>0</v>
      </c>
      <c r="F107" s="16"/>
      <c r="G107" s="3">
        <v>0</v>
      </c>
      <c r="H107" s="16"/>
      <c r="I107" s="3">
        <v>0</v>
      </c>
      <c r="J107" s="16"/>
      <c r="K107" s="3">
        <v>350</v>
      </c>
      <c r="L107" s="16"/>
      <c r="M107" s="3">
        <f t="shared" si="3"/>
        <v>350</v>
      </c>
    </row>
    <row r="108" spans="1:13" x14ac:dyDescent="0.25">
      <c r="A108" s="2"/>
      <c r="B108" s="2" t="s">
        <v>296</v>
      </c>
      <c r="C108" s="3">
        <v>0</v>
      </c>
      <c r="D108" s="16"/>
      <c r="E108" s="3">
        <v>0</v>
      </c>
      <c r="F108" s="16"/>
      <c r="G108" s="3">
        <v>0</v>
      </c>
      <c r="H108" s="16"/>
      <c r="I108" s="3">
        <v>400</v>
      </c>
      <c r="J108" s="16"/>
      <c r="K108" s="3">
        <v>0</v>
      </c>
      <c r="L108" s="16"/>
      <c r="M108" s="3">
        <f t="shared" si="3"/>
        <v>400</v>
      </c>
    </row>
    <row r="109" spans="1:13" x14ac:dyDescent="0.25">
      <c r="A109" s="2"/>
      <c r="B109" s="2" t="s">
        <v>297</v>
      </c>
      <c r="C109" s="3">
        <v>0</v>
      </c>
      <c r="D109" s="16"/>
      <c r="E109" s="3">
        <v>0</v>
      </c>
      <c r="F109" s="16"/>
      <c r="G109" s="3">
        <v>0</v>
      </c>
      <c r="H109" s="16"/>
      <c r="I109" s="3">
        <v>0</v>
      </c>
      <c r="J109" s="16"/>
      <c r="K109" s="3">
        <v>400</v>
      </c>
      <c r="L109" s="16"/>
      <c r="M109" s="3">
        <f t="shared" si="3"/>
        <v>400</v>
      </c>
    </row>
    <row r="110" spans="1:13" x14ac:dyDescent="0.25">
      <c r="A110" s="2"/>
      <c r="B110" s="2" t="s">
        <v>298</v>
      </c>
      <c r="C110" s="3">
        <v>0</v>
      </c>
      <c r="D110" s="16"/>
      <c r="E110" s="3">
        <v>0</v>
      </c>
      <c r="F110" s="16"/>
      <c r="G110" s="3">
        <v>0</v>
      </c>
      <c r="H110" s="16"/>
      <c r="I110" s="3">
        <v>0</v>
      </c>
      <c r="J110" s="16"/>
      <c r="K110" s="3">
        <v>0</v>
      </c>
      <c r="L110" s="16"/>
      <c r="M110" s="3">
        <f t="shared" si="3"/>
        <v>0</v>
      </c>
    </row>
    <row r="111" spans="1:13" x14ac:dyDescent="0.25">
      <c r="A111" s="2"/>
      <c r="B111" s="2" t="s">
        <v>299</v>
      </c>
      <c r="C111" s="3">
        <v>0</v>
      </c>
      <c r="D111" s="16"/>
      <c r="E111" s="3">
        <v>0</v>
      </c>
      <c r="F111" s="16"/>
      <c r="G111" s="3">
        <v>0</v>
      </c>
      <c r="H111" s="16"/>
      <c r="I111" s="3">
        <v>0</v>
      </c>
      <c r="J111" s="16"/>
      <c r="K111" s="31">
        <v>1250</v>
      </c>
      <c r="L111" s="16"/>
      <c r="M111" s="3">
        <f t="shared" si="3"/>
        <v>1250</v>
      </c>
    </row>
    <row r="112" spans="1:13" x14ac:dyDescent="0.25">
      <c r="A112" s="2"/>
      <c r="B112" s="2" t="s">
        <v>300</v>
      </c>
      <c r="C112" s="3">
        <v>0</v>
      </c>
      <c r="D112" s="16"/>
      <c r="E112" s="3">
        <v>0.45</v>
      </c>
      <c r="F112" s="16"/>
      <c r="G112" s="3">
        <v>0</v>
      </c>
      <c r="H112" s="16"/>
      <c r="I112" s="3">
        <v>0</v>
      </c>
      <c r="J112" s="16"/>
      <c r="K112" s="3">
        <v>350</v>
      </c>
      <c r="L112" s="16"/>
      <c r="M112" s="3">
        <f t="shared" si="3"/>
        <v>350.45</v>
      </c>
    </row>
    <row r="113" spans="1:15" x14ac:dyDescent="0.25">
      <c r="A113" s="2"/>
      <c r="B113" s="2" t="s">
        <v>301</v>
      </c>
      <c r="C113" s="3">
        <v>0</v>
      </c>
      <c r="D113" s="16"/>
      <c r="E113" s="3">
        <v>0</v>
      </c>
      <c r="F113" s="16"/>
      <c r="G113" s="3">
        <v>250</v>
      </c>
      <c r="H113" s="16"/>
      <c r="I113" s="3">
        <v>0</v>
      </c>
      <c r="J113" s="16"/>
      <c r="K113" s="3">
        <v>0</v>
      </c>
      <c r="L113" s="16"/>
      <c r="M113" s="3">
        <f t="shared" si="3"/>
        <v>250</v>
      </c>
    </row>
    <row r="114" spans="1:15" x14ac:dyDescent="0.25">
      <c r="A114" s="2"/>
      <c r="B114" s="2" t="s">
        <v>302</v>
      </c>
      <c r="C114" s="3">
        <v>0</v>
      </c>
      <c r="D114" s="16"/>
      <c r="E114" s="3">
        <v>367.5</v>
      </c>
      <c r="F114" s="16"/>
      <c r="G114" s="3">
        <v>0</v>
      </c>
      <c r="H114" s="16"/>
      <c r="I114" s="3">
        <v>0</v>
      </c>
      <c r="J114" s="16"/>
      <c r="K114" s="31">
        <v>935</v>
      </c>
      <c r="L114" s="16"/>
      <c r="M114" s="3">
        <f t="shared" si="3"/>
        <v>1302.5</v>
      </c>
    </row>
    <row r="115" spans="1:15" ht="15.75" thickBot="1" x14ac:dyDescent="0.3">
      <c r="A115" s="2"/>
      <c r="B115" s="2" t="s">
        <v>303</v>
      </c>
      <c r="C115" s="4">
        <v>0</v>
      </c>
      <c r="D115" s="16"/>
      <c r="E115" s="4">
        <v>0</v>
      </c>
      <c r="F115" s="16"/>
      <c r="G115" s="4">
        <v>0</v>
      </c>
      <c r="H115" s="16"/>
      <c r="I115" s="4">
        <v>250</v>
      </c>
      <c r="J115" s="16"/>
      <c r="K115" s="4">
        <v>0</v>
      </c>
      <c r="L115" s="16"/>
      <c r="M115" s="4">
        <f t="shared" si="3"/>
        <v>250</v>
      </c>
    </row>
    <row r="116" spans="1:15" ht="15.75" thickBot="1" x14ac:dyDescent="0.3">
      <c r="A116" s="2" t="s">
        <v>107</v>
      </c>
      <c r="B116" s="2"/>
      <c r="C116" s="8">
        <f>ROUND(SUM(C2:C115),5)</f>
        <v>0</v>
      </c>
      <c r="D116" s="2"/>
      <c r="E116" s="8">
        <f>ROUND(SUM(E2:E115),5)</f>
        <v>9224.2000000000007</v>
      </c>
      <c r="F116" s="2"/>
      <c r="G116" s="8">
        <f>ROUND(SUM(G2:G115),5)</f>
        <v>100</v>
      </c>
      <c r="H116" s="2"/>
      <c r="I116" s="8">
        <f>ROUND(SUM(I2:I115),5)</f>
        <v>2550</v>
      </c>
      <c r="J116" s="2"/>
      <c r="K116" s="33">
        <f>ROUND(SUM(K2:K115),5)</f>
        <v>25829.11</v>
      </c>
      <c r="L116" s="2"/>
      <c r="M116" s="8">
        <f t="shared" si="3"/>
        <v>37703.31</v>
      </c>
    </row>
    <row r="117" spans="1:15" ht="15.75" thickTop="1" x14ac:dyDescent="0.25">
      <c r="K117" s="35" t="s">
        <v>343</v>
      </c>
      <c r="L117" s="35"/>
      <c r="M117" s="35"/>
      <c r="N117" s="34"/>
      <c r="O117" s="34"/>
    </row>
  </sheetData>
  <pageMargins left="0.7" right="0.7" top="0.75" bottom="0.75" header="0.1" footer="0.3"/>
  <pageSetup orientation="portrait" r:id="rId1"/>
  <headerFooter>
    <oddHeader>&amp;L&amp;"Arial,Bold"&amp;8 4:47 PM
&amp;"Arial,Bold"&amp;8 12/31/19
&amp;"Arial,Bold"&amp;8 &amp;C&amp;"Arial,Bold"&amp;12 League of Women Voters of California
&amp;"Arial,Bold"&amp;14 A/R Aging Summary
&amp;"Arial,Bold"&amp;10 As of November 30,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614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6146" r:id="rId4" name="HEADER"/>
      </mc:Fallback>
    </mc:AlternateContent>
    <mc:AlternateContent xmlns:mc="http://schemas.openxmlformats.org/markup-compatibility/2006">
      <mc:Choice Requires="x14">
        <control shapeId="614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614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c4-Stmt of Fin. Pos</vt:lpstr>
      <vt:lpstr>c4-Stmt of Actv. Act. vs Budget</vt:lpstr>
      <vt:lpstr>c4-Stmt of Act. by Class</vt:lpstr>
      <vt:lpstr>c4-Stmt of Fin Pos by Month</vt:lpstr>
      <vt:lpstr>c4-Stmt of Act. by Month</vt:lpstr>
      <vt:lpstr>c4-AP Aging</vt:lpstr>
      <vt:lpstr>c4-AR Aging</vt:lpstr>
      <vt:lpstr>'c4-AP Aging'!Print_Titles</vt:lpstr>
      <vt:lpstr>'c4-AR Aging'!Print_Titles</vt:lpstr>
      <vt:lpstr>'c4-Stmt of Act. by Month'!Print_Titles</vt:lpstr>
      <vt:lpstr>'c4-Stmt of Actv. Act. vs Budget'!Print_Titles</vt:lpstr>
      <vt:lpstr>'c4-Stmt of Fin Pos by Month'!Print_Titles</vt:lpstr>
      <vt:lpstr>'c4-Stmt of Fin. Pos'!Print_Titles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SDiwa</dc:creator>
  <cp:lastModifiedBy>Jacquie</cp:lastModifiedBy>
  <cp:lastPrinted>2020-01-02T10:32:44Z</cp:lastPrinted>
  <dcterms:created xsi:type="dcterms:W3CDTF">2020-01-01T00:37:07Z</dcterms:created>
  <dcterms:modified xsi:type="dcterms:W3CDTF">2020-03-06T05:59:47Z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{C7310B0F-461E-44F1-BA69-7B6649B53780}</vt:lpwstr>
  </property>
</Properties>
</file>