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enegas\Brook's Team Dropbox\LWVC\Finance FY 2019-2020\9. March 2020\LWVC Finance Committee Materias_March  2020\"/>
    </mc:Choice>
  </mc:AlternateContent>
  <bookViews>
    <workbookView xWindow="0" yWindow="0" windowWidth="28800" windowHeight="11685" firstSheet="1" activeTab="6"/>
  </bookViews>
  <sheets>
    <sheet name="c4-Stmt of Fin. Pos" sheetId="1" r:id="rId1"/>
    <sheet name="c4-Stmt of Actv. Act. vs Budget" sheetId="5" r:id="rId2"/>
    <sheet name="c4-Stmt of Act. by Class" sheetId="4" r:id="rId3"/>
    <sheet name="c4-Stmt of Fin Pos by Month" sheetId="2" r:id="rId4"/>
    <sheet name="c4-Stmt of Act. by Month" sheetId="3" r:id="rId5"/>
    <sheet name="c4-AP Aging" sheetId="7" r:id="rId6"/>
    <sheet name="c4-AR Aging" sheetId="6" r:id="rId7"/>
  </sheets>
  <definedNames>
    <definedName name="_xlnm.Print_Titles" localSheetId="5">'c4-AP Aging'!$A:$B,'c4-AP Aging'!$1:$1</definedName>
    <definedName name="_xlnm.Print_Titles" localSheetId="6">'c4-AR Aging'!#REF!,'c4-AR Aging'!#REF!</definedName>
    <definedName name="_xlnm.Print_Titles" localSheetId="2">'c4-Stmt of Act. by Class'!$A:$G,'c4-Stmt of Act. by Class'!#REF!</definedName>
    <definedName name="_xlnm.Print_Titles" localSheetId="4">'c4-Stmt of Act. by Month'!$A:$G,'c4-Stmt of Act. by Month'!$1:$1</definedName>
    <definedName name="_xlnm.Print_Titles" localSheetId="1">'c4-Stmt of Actv. Act. vs Budget'!$A:$G,'c4-Stmt of Actv. Act. vs Budget'!$1:$2</definedName>
    <definedName name="_xlnm.Print_Titles" localSheetId="3">'c4-Stmt of Fin Pos by Month'!$A:$G,'c4-Stmt of Fin Pos by Month'!$1:$1</definedName>
    <definedName name="_xlnm.Print_Titles" localSheetId="0">'c4-Stmt of Fin. Pos'!$A:$G,'c4-Stmt of Fin. Pos'!$1:$1</definedName>
    <definedName name="QB_COLUMN_192300" localSheetId="2" hidden="1">'c4-Stmt of Act. by Class'!#REF!</definedName>
    <definedName name="QB_COLUMN_192301" localSheetId="2" hidden="1">'c4-Stmt of Act. by Class'!#REF!</definedName>
    <definedName name="QB_COLUMN_193200" localSheetId="2" hidden="1">'c4-Stmt of Act. by Class'!#REF!</definedName>
    <definedName name="QB_COLUMN_193201" localSheetId="2" hidden="1">'c4-Stmt of Act. by Class'!#REF!</definedName>
    <definedName name="QB_COLUMN_212200" localSheetId="2" hidden="1">'c4-Stmt of Act. by Class'!#REF!</definedName>
    <definedName name="QB_COLUMN_212201" localSheetId="2" hidden="1">'c4-Stmt of Act. by Class'!#REF!</definedName>
    <definedName name="QB_COLUMN_213101" localSheetId="2" hidden="1">'c4-Stmt of Act. by Class'!#REF!</definedName>
    <definedName name="QB_COLUMN_222200" localSheetId="2" hidden="1">'c4-Stmt of Act. by Class'!#REF!</definedName>
    <definedName name="QB_COLUMN_222201" localSheetId="2" hidden="1">'c4-Stmt of Act. by Class'!#REF!</definedName>
    <definedName name="QB_COLUMN_22300" localSheetId="2" hidden="1">'c4-Stmt of Act. by Class'!#REF!</definedName>
    <definedName name="QB_COLUMN_22301" localSheetId="2" hidden="1">'c4-Stmt of Act. by Class'!#REF!</definedName>
    <definedName name="QB_COLUMN_23200" localSheetId="2" hidden="1">'c4-Stmt of Act. by Class'!#REF!</definedName>
    <definedName name="QB_COLUMN_23201" localSheetId="2" hidden="1">'c4-Stmt of Act. by Class'!#REF!</definedName>
    <definedName name="QB_COLUMN_242300" localSheetId="2" hidden="1">'c4-Stmt of Act. by Class'!#REF!</definedName>
    <definedName name="QB_COLUMN_242301" localSheetId="2" hidden="1">'c4-Stmt of Act. by Class'!#REF!</definedName>
    <definedName name="QB_COLUMN_29" localSheetId="0" hidden="1">'c4-Stmt of Fin. Pos'!$H$1</definedName>
    <definedName name="QB_COLUMN_2920" localSheetId="3" hidden="1">'c4-Stmt of Fin Pos by Month'!$H$1</definedName>
    <definedName name="QB_COLUMN_2921" localSheetId="4" hidden="1">'c4-Stmt of Act. by Month'!$H$1</definedName>
    <definedName name="QB_COLUMN_2921" localSheetId="3" hidden="1">'c4-Stmt of Fin Pos by Month'!$J$1</definedName>
    <definedName name="QB_COLUMN_29210" localSheetId="4" hidden="1">'c4-Stmt of Act. by Month'!$Z$1</definedName>
    <definedName name="QB_COLUMN_29210" localSheetId="3" hidden="1">'c4-Stmt of Fin Pos by Month'!$AB$1</definedName>
    <definedName name="QB_COLUMN_29211" localSheetId="4" hidden="1">'c4-Stmt of Act. by Month'!$AB$1</definedName>
    <definedName name="QB_COLUMN_29211" localSheetId="3" hidden="1">'c4-Stmt of Fin Pos by Month'!$AD$1</definedName>
    <definedName name="QB_COLUMN_29212" localSheetId="4" hidden="1">'c4-Stmt of Act. by Month'!$AD$1</definedName>
    <definedName name="QB_COLUMN_2922" localSheetId="4" hidden="1">'c4-Stmt of Act. by Month'!$J$1</definedName>
    <definedName name="QB_COLUMN_2922" localSheetId="3" hidden="1">'c4-Stmt of Fin Pos by Month'!$L$1</definedName>
    <definedName name="QB_COLUMN_2923" localSheetId="4" hidden="1">'c4-Stmt of Act. by Month'!$L$1</definedName>
    <definedName name="QB_COLUMN_2923" localSheetId="3" hidden="1">'c4-Stmt of Fin Pos by Month'!$N$1</definedName>
    <definedName name="QB_COLUMN_2924" localSheetId="4" hidden="1">'c4-Stmt of Act. by Month'!$N$1</definedName>
    <definedName name="QB_COLUMN_2924" localSheetId="3" hidden="1">'c4-Stmt of Fin Pos by Month'!$P$1</definedName>
    <definedName name="QB_COLUMN_2925" localSheetId="4" hidden="1">'c4-Stmt of Act. by Month'!$P$1</definedName>
    <definedName name="QB_COLUMN_2925" localSheetId="3" hidden="1">'c4-Stmt of Fin Pos by Month'!$R$1</definedName>
    <definedName name="QB_COLUMN_2926" localSheetId="4" hidden="1">'c4-Stmt of Act. by Month'!$R$1</definedName>
    <definedName name="QB_COLUMN_2926" localSheetId="3" hidden="1">'c4-Stmt of Fin Pos by Month'!$T$1</definedName>
    <definedName name="QB_COLUMN_2927" localSheetId="4" hidden="1">'c4-Stmt of Act. by Month'!$T$1</definedName>
    <definedName name="QB_COLUMN_2927" localSheetId="3" hidden="1">'c4-Stmt of Fin Pos by Month'!$V$1</definedName>
    <definedName name="QB_COLUMN_2928" localSheetId="4" hidden="1">'c4-Stmt of Act. by Month'!$V$1</definedName>
    <definedName name="QB_COLUMN_2928" localSheetId="3" hidden="1">'c4-Stmt of Fin Pos by Month'!$X$1</definedName>
    <definedName name="QB_COLUMN_2929" localSheetId="4" hidden="1">'c4-Stmt of Act. by Month'!$X$1</definedName>
    <definedName name="QB_COLUMN_2929" localSheetId="3" hidden="1">'c4-Stmt of Fin Pos by Month'!$Z$1</definedName>
    <definedName name="QB_COLUMN_2930" localSheetId="4" hidden="1">'c4-Stmt of Act. by Month'!$AF$1</definedName>
    <definedName name="QB_COLUMN_312200" localSheetId="2" hidden="1">'c4-Stmt of Act. by Class'!#REF!</definedName>
    <definedName name="QB_COLUMN_312201" localSheetId="2" hidden="1">'c4-Stmt of Act. by Class'!#REF!</definedName>
    <definedName name="QB_COLUMN_32101" localSheetId="2" hidden="1">'c4-Stmt of Act. by Class'!#REF!</definedName>
    <definedName name="QB_COLUMN_423011" localSheetId="2" hidden="1">'c4-Stmt of Act. by Class'!#REF!</definedName>
    <definedName name="QB_COLUMN_452111" localSheetId="2" hidden="1">'c4-Stmt of Act. by Class'!#REF!</definedName>
    <definedName name="QB_COLUMN_452300" localSheetId="2" hidden="1">'c4-Stmt of Act. by Class'!#REF!</definedName>
    <definedName name="QB_COLUMN_452301" localSheetId="2" hidden="1">'c4-Stmt of Act. by Class'!#REF!</definedName>
    <definedName name="QB_COLUMN_453200" localSheetId="2" hidden="1">'c4-Stmt of Act. by Class'!#REF!</definedName>
    <definedName name="QB_COLUMN_453201" localSheetId="2" hidden="1">'c4-Stmt of Act. by Class'!#REF!</definedName>
    <definedName name="QB_COLUMN_532200" localSheetId="2" hidden="1">'c4-Stmt of Act. by Class'!#REF!</definedName>
    <definedName name="QB_COLUMN_532201" localSheetId="2" hidden="1">'c4-Stmt of Act. by Class'!#REF!</definedName>
    <definedName name="QB_COLUMN_542200" localSheetId="2" hidden="1">'c4-Stmt of Act. by Class'!#REF!</definedName>
    <definedName name="QB_COLUMN_542201" localSheetId="2" hidden="1">'c4-Stmt of Act. by Class'!#REF!</definedName>
    <definedName name="QB_COLUMN_552200" localSheetId="2" hidden="1">'c4-Stmt of Act. by Class'!#REF!</definedName>
    <definedName name="QB_COLUMN_552201" localSheetId="2" hidden="1">'c4-Stmt of Act. by Class'!#REF!</definedName>
    <definedName name="QB_COLUMN_563101" localSheetId="2" hidden="1">'c4-Stmt of Act. by Class'!#REF!</definedName>
    <definedName name="QB_COLUMN_573101" localSheetId="2" hidden="1">'c4-Stmt of Act. by Class'!#REF!</definedName>
    <definedName name="QB_COLUMN_59200" localSheetId="1" hidden="1">'c4-Stmt of Actv. Act. vs Budget'!$H$2</definedName>
    <definedName name="QB_COLUMN_592019" localSheetId="2" hidden="1">'c4-Stmt of Act. by Class'!#REF!</definedName>
    <definedName name="QB_COLUMN_59202" localSheetId="2" hidden="1">'c4-Stmt of Act. by Class'!#REF!</definedName>
    <definedName name="QB_COLUMN_592021" localSheetId="2" hidden="1">'c4-Stmt of Act. by Class'!#REF!</definedName>
    <definedName name="QB_COLUMN_592022" localSheetId="2" hidden="1">'c4-Stmt of Act. by Class'!#REF!</definedName>
    <definedName name="QB_COLUMN_592024" localSheetId="2" hidden="1">'c4-Stmt of Act. by Class'!#REF!</definedName>
    <definedName name="QB_COLUMN_59203" localSheetId="2" hidden="1">'c4-Stmt of Act. by Class'!#REF!</definedName>
    <definedName name="QB_COLUMN_592031" localSheetId="2" hidden="1">'c4-Stmt of Act. by Class'!#REF!</definedName>
    <definedName name="QB_COLUMN_592045" localSheetId="2" hidden="1">'c4-Stmt of Act. by Class'!#REF!</definedName>
    <definedName name="QB_COLUMN_592053" localSheetId="2" hidden="1">'c4-Stmt of Act. by Class'!#REF!</definedName>
    <definedName name="QB_COLUMN_592054" localSheetId="2" hidden="1">'c4-Stmt of Act. by Class'!#REF!</definedName>
    <definedName name="QB_COLUMN_592055" localSheetId="2" hidden="1">'c4-Stmt of Act. by Class'!#REF!</definedName>
    <definedName name="QB_COLUMN_592061" localSheetId="2" hidden="1">'c4-Stmt of Act. by Class'!#REF!</definedName>
    <definedName name="QB_COLUMN_592064" localSheetId="2" hidden="1">'c4-Stmt of Act. by Class'!#REF!</definedName>
    <definedName name="QB_COLUMN_592065" localSheetId="2" hidden="1">'c4-Stmt of Act. by Class'!#REF!</definedName>
    <definedName name="QB_COLUMN_592067" localSheetId="2" hidden="1">'c4-Stmt of Act. by Class'!#REF!</definedName>
    <definedName name="QB_COLUMN_592069" localSheetId="2" hidden="1">'c4-Stmt of Act. by Class'!#REF!</definedName>
    <definedName name="QB_COLUMN_592071" localSheetId="2" hidden="1">'c4-Stmt of Act. by Class'!#REF!</definedName>
    <definedName name="QB_COLUMN_592072" localSheetId="2" hidden="1">'c4-Stmt of Act. by Class'!#REF!</definedName>
    <definedName name="QB_COLUMN_59300" localSheetId="2" hidden="1">'c4-Stmt of Act. by Class'!#REF!</definedName>
    <definedName name="QB_COLUMN_593019" localSheetId="2" hidden="1">'c4-Stmt of Act. by Class'!#REF!</definedName>
    <definedName name="QB_COLUMN_59302" localSheetId="2" hidden="1">'c4-Stmt of Act. by Class'!#REF!</definedName>
    <definedName name="QB_COLUMN_593021" localSheetId="2" hidden="1">'c4-Stmt of Act. by Class'!#REF!</definedName>
    <definedName name="QB_COLUMN_593045" localSheetId="2" hidden="1">'c4-Stmt of Act. by Class'!#REF!</definedName>
    <definedName name="QB_COLUMN_593056" localSheetId="2" hidden="1">'c4-Stmt of Act. by Class'!#REF!</definedName>
    <definedName name="QB_COLUMN_593057" localSheetId="2" hidden="1">'c4-Stmt of Act. by Class'!#REF!</definedName>
    <definedName name="QB_COLUMN_612200" localSheetId="2" hidden="1">'c4-Stmt of Act. by Class'!#REF!</definedName>
    <definedName name="QB_COLUMN_612201" localSheetId="2" hidden="1">'c4-Stmt of Act. by Class'!#REF!</definedName>
    <definedName name="QB_COLUMN_63620" localSheetId="1" hidden="1">'c4-Stmt of Actv. Act. vs Budget'!$L$2</definedName>
    <definedName name="QB_COLUMN_642300" localSheetId="2" hidden="1">'c4-Stmt of Act. by Class'!#REF!</definedName>
    <definedName name="QB_COLUMN_642301" localSheetId="2" hidden="1">'c4-Stmt of Act. by Class'!#REF!</definedName>
    <definedName name="QB_COLUMN_64430" localSheetId="1" hidden="1">'c4-Stmt of Actv. Act. vs Budget'!$N$2</definedName>
    <definedName name="QB_COLUMN_652300" localSheetId="2" hidden="1">'c4-Stmt of Act. by Class'!#REF!</definedName>
    <definedName name="QB_COLUMN_652301" localSheetId="2" hidden="1">'c4-Stmt of Act. by Class'!#REF!</definedName>
    <definedName name="QB_COLUMN_672300" localSheetId="2" hidden="1">'c4-Stmt of Act. by Class'!#REF!</definedName>
    <definedName name="QB_COLUMN_672301" localSheetId="2" hidden="1">'c4-Stmt of Act. by Class'!#REF!</definedName>
    <definedName name="QB_COLUMN_692300" localSheetId="2" hidden="1">'c4-Stmt of Act. by Class'!#REF!</definedName>
    <definedName name="QB_COLUMN_692301" localSheetId="2" hidden="1">'c4-Stmt of Act. by Class'!#REF!</definedName>
    <definedName name="QB_COLUMN_712300" localSheetId="2" hidden="1">'c4-Stmt of Act. by Class'!#REF!</definedName>
    <definedName name="QB_COLUMN_712301" localSheetId="2" hidden="1">'c4-Stmt of Act. by Class'!#REF!</definedName>
    <definedName name="QB_COLUMN_76210" localSheetId="1" hidden="1">'c4-Stmt of Actv. Act. vs Budget'!$J$2</definedName>
    <definedName name="QB_COLUMN_762119" localSheetId="2" hidden="1">'c4-Stmt of Act. by Class'!#REF!</definedName>
    <definedName name="QB_COLUMN_76212" localSheetId="2" hidden="1">'c4-Stmt of Act. by Class'!#REF!</definedName>
    <definedName name="QB_COLUMN_762121" localSheetId="2" hidden="1">'c4-Stmt of Act. by Class'!#REF!</definedName>
    <definedName name="QB_COLUMN_762122" localSheetId="2" hidden="1">'c4-Stmt of Act. by Class'!#REF!</definedName>
    <definedName name="QB_COLUMN_762124" localSheetId="2" hidden="1">'c4-Stmt of Act. by Class'!#REF!</definedName>
    <definedName name="QB_COLUMN_76213" localSheetId="2" hidden="1">'c4-Stmt of Act. by Class'!#REF!</definedName>
    <definedName name="QB_COLUMN_762131" localSheetId="2" hidden="1">'c4-Stmt of Act. by Class'!#REF!</definedName>
    <definedName name="QB_COLUMN_762145" localSheetId="2" hidden="1">'c4-Stmt of Act. by Class'!#REF!</definedName>
    <definedName name="QB_COLUMN_762153" localSheetId="2" hidden="1">'c4-Stmt of Act. by Class'!#REF!</definedName>
    <definedName name="QB_COLUMN_762154" localSheetId="2" hidden="1">'c4-Stmt of Act. by Class'!#REF!</definedName>
    <definedName name="QB_COLUMN_762155" localSheetId="2" hidden="1">'c4-Stmt of Act. by Class'!#REF!</definedName>
    <definedName name="QB_COLUMN_762161" localSheetId="2" hidden="1">'c4-Stmt of Act. by Class'!#REF!</definedName>
    <definedName name="QB_COLUMN_762164" localSheetId="2" hidden="1">'c4-Stmt of Act. by Class'!#REF!</definedName>
    <definedName name="QB_COLUMN_762165" localSheetId="2" hidden="1">'c4-Stmt of Act. by Class'!#REF!</definedName>
    <definedName name="QB_COLUMN_762167" localSheetId="2" hidden="1">'c4-Stmt of Act. by Class'!#REF!</definedName>
    <definedName name="QB_COLUMN_762169" localSheetId="2" hidden="1">'c4-Stmt of Act. by Class'!#REF!</definedName>
    <definedName name="QB_COLUMN_762171" localSheetId="2" hidden="1">'c4-Stmt of Act. by Class'!#REF!</definedName>
    <definedName name="QB_COLUMN_762172" localSheetId="2" hidden="1">'c4-Stmt of Act. by Class'!#REF!</definedName>
    <definedName name="QB_COLUMN_76310" localSheetId="2" hidden="1">'c4-Stmt of Act. by Class'!#REF!</definedName>
    <definedName name="QB_COLUMN_763119" localSheetId="2" hidden="1">'c4-Stmt of Act. by Class'!#REF!</definedName>
    <definedName name="QB_COLUMN_76312" localSheetId="2" hidden="1">'c4-Stmt of Act. by Class'!#REF!</definedName>
    <definedName name="QB_COLUMN_763121" localSheetId="2" hidden="1">'c4-Stmt of Act. by Class'!#REF!</definedName>
    <definedName name="QB_COLUMN_763145" localSheetId="2" hidden="1">'c4-Stmt of Act. by Class'!#REF!</definedName>
    <definedName name="QB_COLUMN_763156" localSheetId="2" hidden="1">'c4-Stmt of Act. by Class'!#REF!</definedName>
    <definedName name="QB_COLUMN_763157" localSheetId="2" hidden="1">'c4-Stmt of Act. by Class'!#REF!</definedName>
    <definedName name="QB_COLUMN_7721" localSheetId="5" hidden="1">'c4-AP Aging'!$C$1</definedName>
    <definedName name="QB_COLUMN_7721" localSheetId="6" hidden="1">'c4-AR Aging'!#REF!</definedName>
    <definedName name="QB_COLUMN_7722" localSheetId="5" hidden="1">'c4-AP Aging'!$E$1</definedName>
    <definedName name="QB_COLUMN_7722" localSheetId="6" hidden="1">'c4-AR Aging'!#REF!</definedName>
    <definedName name="QB_COLUMN_7723" localSheetId="5" hidden="1">'c4-AP Aging'!$G$1</definedName>
    <definedName name="QB_COLUMN_7723" localSheetId="6" hidden="1">'c4-AR Aging'!#REF!</definedName>
    <definedName name="QB_COLUMN_7724" localSheetId="5" hidden="1">'c4-AP Aging'!$I$1</definedName>
    <definedName name="QB_COLUMN_7724" localSheetId="6" hidden="1">'c4-AR Aging'!#REF!</definedName>
    <definedName name="QB_COLUMN_7725" localSheetId="5" hidden="1">'c4-AP Aging'!$K$1</definedName>
    <definedName name="QB_COLUMN_7725" localSheetId="6" hidden="1">'c4-AR Aging'!#REF!</definedName>
    <definedName name="QB_COLUMN_8030" localSheetId="5" hidden="1">'c4-AP Aging'!$M$1</definedName>
    <definedName name="QB_COLUMN_8030" localSheetId="6" hidden="1">'c4-AR Aging'!#REF!</definedName>
    <definedName name="QB_DATA_0" localSheetId="5" hidden="1">'c4-AP Aging'!$2:$2,'c4-AP Aging'!$3:$3,'c4-AP Aging'!$4:$4,'c4-AP Aging'!$5:$5,'c4-AP Aging'!$6:$6,'c4-AP Aging'!$7:$7,'c4-AP Aging'!$8:$8,'c4-AP Aging'!$9:$9,'c4-AP Aging'!#REF!,'c4-AP Aging'!#REF!,'c4-AP Aging'!#REF!,'c4-AP Aging'!#REF!,'c4-AP Aging'!#REF!,'c4-AP Aging'!#REF!,'c4-AP Aging'!#REF!,'c4-AP Aging'!#REF!</definedName>
    <definedName name="QB_DATA_0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DATA_0" localSheetId="4" hidden="1">'c4-Stmt of Act. by Month'!$5:$5,'c4-Stmt of Act. by Month'!$6:$6,'c4-Stmt of Act. by Month'!$7:$7,'c4-Stmt of Act. by Month'!$8:$8,'c4-Stmt of Act. by Month'!$11:$11,'c4-Stmt of Act. by Month'!$12:$12,'c4-Stmt of Act. by Month'!$13:$13,'c4-Stmt of Act. by Month'!$14:$14,'c4-Stmt of Act. by Month'!$15:$15,'c4-Stmt of Act. by Month'!$16:$16,'c4-Stmt of Act. by Month'!$19:$19,'c4-Stmt of Act. by Month'!$20:$20,'c4-Stmt of Act. by Month'!$21:$21,'c4-Stmt of Act. by Month'!$22:$22,'c4-Stmt of Act. by Month'!$23:$23,'c4-Stmt of Act. by Month'!$24:$24</definedName>
    <definedName name="QB_DATA_0" localSheetId="1" hidden="1">'c4-Stmt of Actv. Act. vs Budget'!$6:$6,'c4-Stmt of Actv. Act. vs Budget'!$7:$7,'c4-Stmt of Actv. Act. vs Budget'!$8:$8,'c4-Stmt of Actv. Act. vs Budget'!$11:$11,'c4-Stmt of Actv. Act. vs Budget'!$12:$12,'c4-Stmt of Actv. Act. vs Budget'!$13:$13,'c4-Stmt of Actv. Act. vs Budget'!$14:$14,'c4-Stmt of Actv. Act. vs Budget'!$15:$15,'c4-Stmt of Actv. Act. vs Budget'!$18:$18,'c4-Stmt of Actv. Act. vs Budget'!$19:$19,'c4-Stmt of Actv. Act. vs Budget'!$20:$20,'c4-Stmt of Actv. Act. vs Budget'!$21:$21,'c4-Stmt of Actv. Act. vs Budget'!$23:$23,'c4-Stmt of Actv. Act. vs Budget'!$24:$24,'c4-Stmt of Actv. Act. vs Budget'!$25:$25,'c4-Stmt of Actv. Act. vs Budget'!$28:$28</definedName>
    <definedName name="QB_DATA_0" localSheetId="3" hidden="1">'c4-Stmt of Fin Pos by Month'!$6:$6,'c4-Stmt of Fin Pos by Month'!$7:$7,'c4-Stmt of Fin Pos by Month'!$9:$9,'c4-Stmt of Fin Pos by Month'!$10:$10,'c4-Stmt of Fin Pos by Month'!$11:$11,'c4-Stmt of Fin Pos by Month'!$16:$16,'c4-Stmt of Fin Pos by Month'!$19:$19,'c4-Stmt of Fin Pos by Month'!$20:$20,'c4-Stmt of Fin Pos by Month'!$21:$21,'c4-Stmt of Fin Pos by Month'!$23:$23,'c4-Stmt of Fin Pos by Month'!$24:$24,'c4-Stmt of Fin Pos by Month'!$26:$26,'c4-Stmt of Fin Pos by Month'!$27:$27,'c4-Stmt of Fin Pos by Month'!$31:$31,'c4-Stmt of Fin Pos by Month'!$32:$32,'c4-Stmt of Fin Pos by Month'!$33:$33</definedName>
    <definedName name="QB_DATA_0" localSheetId="0" hidden="1">'c4-Stmt of Fin. Pos'!$6:$6,'c4-Stmt of Fin. Pos'!$7:$7,'c4-Stmt of Fin. Pos'!$9:$9,'c4-Stmt of Fin. Pos'!$10:$10,'c4-Stmt of Fin. Pos'!$15:$15,'c4-Stmt of Fin. Pos'!$18:$18,'c4-Stmt of Fin. Pos'!$20:$20,'c4-Stmt of Fin. Pos'!$21:$21,'c4-Stmt of Fin. Pos'!$23:$23,'c4-Stmt of Fin. Pos'!$24:$24,'c4-Stmt of Fin. Pos'!$28:$28,'c4-Stmt of Fin. Pos'!$29:$29,'c4-Stmt of Fin. Pos'!$32:$32,'c4-Stmt of Fin. Pos'!$39:$39,'c4-Stmt of Fin. Pos'!$44:$44,'c4-Stmt of Fin. Pos'!$45:$45</definedName>
    <definedName name="QB_DATA_1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DATA_1" localSheetId="4" hidden="1">'c4-Stmt of Act. by Month'!$26:$26,'c4-Stmt of Act. by Month'!$27:$27,'c4-Stmt of Act. by Month'!$28:$28,'c4-Stmt of Act. by Month'!$31:$31,'c4-Stmt of Act. by Month'!$32:$32,'c4-Stmt of Act. by Month'!$33:$33,'c4-Stmt of Act. by Month'!$35:$35,'c4-Stmt of Act. by Month'!$38:$38,'c4-Stmt of Act. by Month'!$39:$39,'c4-Stmt of Act. by Month'!$40:$40,'c4-Stmt of Act. by Month'!$41:$41,'c4-Stmt of Act. by Month'!$42:$42,'c4-Stmt of Act. by Month'!$43:$43,'c4-Stmt of Act. by Month'!$44:$44,'c4-Stmt of Act. by Month'!$45:$45,'c4-Stmt of Act. by Month'!$46:$46</definedName>
    <definedName name="QB_DATA_1" localSheetId="1" hidden="1">'c4-Stmt of Actv. Act. vs Budget'!$29:$29,'c4-Stmt of Actv. Act. vs Budget'!$31:$31,'c4-Stmt of Actv. Act. vs Budget'!$34:$34,'c4-Stmt of Actv. Act. vs Budget'!$35:$35,'c4-Stmt of Actv. Act. vs Budget'!$36:$36,'c4-Stmt of Actv. Act. vs Budget'!$37:$37,'c4-Stmt of Actv. Act. vs Budget'!$38:$38,'c4-Stmt of Actv. Act. vs Budget'!$39:$39,'c4-Stmt of Actv. Act. vs Budget'!$40:$40,'c4-Stmt of Actv. Act. vs Budget'!$41:$41,'c4-Stmt of Actv. Act. vs Budget'!$42:$42,'c4-Stmt of Actv. Act. vs Budget'!$43:$43,'c4-Stmt of Actv. Act. vs Budget'!$44:$44,'c4-Stmt of Actv. Act. vs Budget'!$45:$45,'c4-Stmt of Actv. Act. vs Budget'!$46:$46,'c4-Stmt of Actv. Act. vs Budget'!$47:$47</definedName>
    <definedName name="QB_DATA_1" localSheetId="3" hidden="1">'c4-Stmt of Fin Pos by Month'!$36:$36,'c4-Stmt of Fin Pos by Month'!$43:$43,'c4-Stmt of Fin Pos by Month'!$48:$48,'c4-Stmt of Fin Pos by Month'!$49:$49,'c4-Stmt of Fin Pos by Month'!$50:$50,'c4-Stmt of Fin Pos by Month'!$51:$51,'c4-Stmt of Fin Pos by Month'!$57:$57,'c4-Stmt of Fin Pos by Month'!$58:$58,'c4-Stmt of Fin Pos by Month'!$59:$59,'c4-Stmt of Fin Pos by Month'!$62:$62,'c4-Stmt of Fin Pos by Month'!$63:$63,'c4-Stmt of Fin Pos by Month'!$65:$65,'c4-Stmt of Fin Pos by Month'!$66:$66,'c4-Stmt of Fin Pos by Month'!$67:$67,'c4-Stmt of Fin Pos by Month'!$68:$68,'c4-Stmt of Fin Pos by Month'!$72:$72</definedName>
    <definedName name="QB_DATA_1" localSheetId="0" hidden="1">'c4-Stmt of Fin. Pos'!$51:$51,'c4-Stmt of Fin. Pos'!$52:$52,'c4-Stmt of Fin. Pos'!$53:$53,'c4-Stmt of Fin. Pos'!$55:$55,'c4-Stmt of Fin. Pos'!$56:$56,'c4-Stmt of Fin. Pos'!$57:$57,'c4-Stmt of Fin. Pos'!$58:$58,'c4-Stmt of Fin. Pos'!$62:$62,'c4-Stmt of Fin. Pos'!$66:$66,'c4-Stmt of Fin. Pos'!$68:$68,'c4-Stmt of Fin. Pos'!$69:$69,'c4-Stmt of Fin. Pos'!$70:$70,'c4-Stmt of Fin. Pos'!$72:$72</definedName>
    <definedName name="QB_DATA_2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2" localSheetId="2" hidden="1">'c4-Stmt of Act. by Class'!#REF!,'c4-Stmt of Act. by Class'!#REF!</definedName>
    <definedName name="QB_DATA_2" localSheetId="4" hidden="1">'c4-Stmt of Act. by Month'!$47:$47,'c4-Stmt of Act. by Month'!$48:$48,'c4-Stmt of Act. by Month'!$49:$49,'c4-Stmt of Act. by Month'!$50:$50,'c4-Stmt of Act. by Month'!$51:$51,'c4-Stmt of Act. by Month'!$52:$52,'c4-Stmt of Act. by Month'!$53:$53,'c4-Stmt of Act. by Month'!$54:$54,'c4-Stmt of Act. by Month'!$57:$57</definedName>
    <definedName name="QB_DATA_2" localSheetId="1" hidden="1">'c4-Stmt of Actv. Act. vs Budget'!$48:$48,'c4-Stmt of Actv. Act. vs Budget'!$49:$49</definedName>
    <definedName name="QB_DATA_2" localSheetId="3" hidden="1">'c4-Stmt of Fin Pos by Month'!$76:$76,'c4-Stmt of Fin Pos by Month'!$78:$78,'c4-Stmt of Fin Pos by Month'!$79:$79,'c4-Stmt of Fin Pos by Month'!$80:$80,'c4-Stmt of Fin Pos by Month'!$81:$81,'c4-Stmt of Fin Pos by Month'!$84:$84,'c4-Stmt of Fin Pos by Month'!$86:$86</definedName>
    <definedName name="QB_DATA_3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4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5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6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DATA_7" localSheetId="6" hidden="1">'c4-AR Aging'!#REF!,'c4-AR Aging'!#REF!,'c4-AR Aging'!#REF!,'c4-AR Aging'!#REF!,'c4-AR Aging'!#REF!,'c4-AR Aging'!#REF!,'c4-AR Aging'!#REF!,'c4-AR Aging'!#REF!,'c4-AR Aging'!#REF!,'c4-AR Aging'!#REF!</definedName>
    <definedName name="QB_FORMULA_0" localSheetId="5" hidden="1">'c4-AP Aging'!$M$2,'c4-AP Aging'!$M$3,'c4-AP Aging'!$M$4,'c4-AP Aging'!$M$5,'c4-AP Aging'!$M$6,'c4-AP Aging'!$M$7,'c4-AP Aging'!$M$8,'c4-AP Aging'!$M$9,'c4-AP Aging'!#REF!,'c4-AP Aging'!#REF!,'c4-AP Aging'!#REF!,'c4-AP Aging'!#REF!,'c4-AP Aging'!#REF!,'c4-AP Aging'!#REF!,'c4-AP Aging'!#REF!,'c4-AP Aging'!#REF!</definedName>
    <definedName name="QB_FORMULA_0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0" localSheetId="4" hidden="1">'c4-Stmt of Act. by Month'!$AF$5,'c4-Stmt of Act. by Month'!$AF$6,'c4-Stmt of Act. by Month'!$AF$7,'c4-Stmt of Act. by Month'!$AF$8,'c4-Stmt of Act. by Month'!$H$9,'c4-Stmt of Act. by Month'!$J$9,'c4-Stmt of Act. by Month'!$L$9,'c4-Stmt of Act. by Month'!$N$9,'c4-Stmt of Act. by Month'!$P$9,'c4-Stmt of Act. by Month'!$R$9,'c4-Stmt of Act. by Month'!$T$9,'c4-Stmt of Act. by Month'!$V$9,'c4-Stmt of Act. by Month'!$X$9,'c4-Stmt of Act. by Month'!$Z$9,'c4-Stmt of Act. by Month'!$AB$9,'c4-Stmt of Act. by Month'!$AD$9</definedName>
    <definedName name="QB_FORMULA_0" localSheetId="1" hidden="1">'c4-Stmt of Actv. Act. vs Budget'!$L$6,'c4-Stmt of Actv. Act. vs Budget'!$N$6,'c4-Stmt of Actv. Act. vs Budget'!$L$7,'c4-Stmt of Actv. Act. vs Budget'!$N$7,'c4-Stmt of Actv. Act. vs Budget'!$L$8,'c4-Stmt of Actv. Act. vs Budget'!$N$8,'c4-Stmt of Actv. Act. vs Budget'!$H$9,'c4-Stmt of Actv. Act. vs Budget'!$J$9,'c4-Stmt of Actv. Act. vs Budget'!$L$9,'c4-Stmt of Actv. Act. vs Budget'!$N$9,'c4-Stmt of Actv. Act. vs Budget'!$L$11,'c4-Stmt of Actv. Act. vs Budget'!$N$11,'c4-Stmt of Actv. Act. vs Budget'!$L$12,'c4-Stmt of Actv. Act. vs Budget'!$N$12,'c4-Stmt of Actv. Act. vs Budget'!$L$14,'c4-Stmt of Actv. Act. vs Budget'!$N$14</definedName>
    <definedName name="QB_FORMULA_0" localSheetId="3" hidden="1">'c4-Stmt of Fin Pos by Month'!$H$12,'c4-Stmt of Fin Pos by Month'!$J$12,'c4-Stmt of Fin Pos by Month'!$L$12,'c4-Stmt of Fin Pos by Month'!$N$12,'c4-Stmt of Fin Pos by Month'!$P$12,'c4-Stmt of Fin Pos by Month'!$R$12,'c4-Stmt of Fin Pos by Month'!$T$12,'c4-Stmt of Fin Pos by Month'!$V$12,'c4-Stmt of Fin Pos by Month'!$X$12,'c4-Stmt of Fin Pos by Month'!$Z$12,'c4-Stmt of Fin Pos by Month'!$AB$12,'c4-Stmt of Fin Pos by Month'!$AD$12,'c4-Stmt of Fin Pos by Month'!$H$13,'c4-Stmt of Fin Pos by Month'!$J$13,'c4-Stmt of Fin Pos by Month'!$L$13,'c4-Stmt of Fin Pos by Month'!$N$13</definedName>
    <definedName name="QB_FORMULA_0" localSheetId="0" hidden="1">'c4-Stmt of Fin. Pos'!$H$11,'c4-Stmt of Fin. Pos'!$H$12,'c4-Stmt of Fin. Pos'!$H$13,'c4-Stmt of Fin. Pos'!$H$16,'c4-Stmt of Fin. Pos'!$H$22,'c4-Stmt of Fin. Pos'!$H$25,'c4-Stmt of Fin. Pos'!$H$26,'c4-Stmt of Fin. Pos'!$H$30,'c4-Stmt of Fin. Pos'!$H$33,'c4-Stmt of Fin. Pos'!$H$34,'c4-Stmt of Fin. Pos'!$H$40,'c4-Stmt of Fin. Pos'!$H$46,'c4-Stmt of Fin. Pos'!$H$47,'c4-Stmt of Fin. Pos'!$H$48,'c4-Stmt of Fin. Pos'!$H$54,'c4-Stmt of Fin. Pos'!$H$59</definedName>
    <definedName name="QB_FORMULA_1" localSheetId="5" hidden="1">'c4-AP Aging'!#REF!,'c4-AP Aging'!#REF!,'c4-AP Aging'!#REF!,'c4-AP Aging'!#REF!,'c4-AP Aging'!#REF!,'c4-AP Aging'!#REF!</definedName>
    <definedName name="QB_FORMULA_1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" localSheetId="4" hidden="1">'c4-Stmt of Act. by Month'!$AF$9,'c4-Stmt of Act. by Month'!$AF$11,'c4-Stmt of Act. by Month'!$AF$12,'c4-Stmt of Act. by Month'!$AF$13,'c4-Stmt of Act. by Month'!$AF$14,'c4-Stmt of Act. by Month'!$AF$15,'c4-Stmt of Act. by Month'!$AF$16,'c4-Stmt of Act. by Month'!$H$17,'c4-Stmt of Act. by Month'!$J$17,'c4-Stmt of Act. by Month'!$L$17,'c4-Stmt of Act. by Month'!$N$17,'c4-Stmt of Act. by Month'!$P$17,'c4-Stmt of Act. by Month'!$R$17,'c4-Stmt of Act. by Month'!$T$17,'c4-Stmt of Act. by Month'!$V$17,'c4-Stmt of Act. by Month'!$X$17</definedName>
    <definedName name="QB_FORMULA_1" localSheetId="1" hidden="1">'c4-Stmt of Actv. Act. vs Budget'!$H$16,'c4-Stmt of Actv. Act. vs Budget'!$J$16,'c4-Stmt of Actv. Act. vs Budget'!$L$16,'c4-Stmt of Actv. Act. vs Budget'!$N$16,'c4-Stmt of Actv. Act. vs Budget'!$L$18,'c4-Stmt of Actv. Act. vs Budget'!$N$18,'c4-Stmt of Actv. Act. vs Budget'!$L$20,'c4-Stmt of Actv. Act. vs Budget'!$N$20,'c4-Stmt of Actv. Act. vs Budget'!$L$24,'c4-Stmt of Actv. Act. vs Budget'!$N$24,'c4-Stmt of Actv. Act. vs Budget'!$L$25,'c4-Stmt of Actv. Act. vs Budget'!$N$25,'c4-Stmt of Actv. Act. vs Budget'!$L$26,'c4-Stmt of Actv. Act. vs Budget'!$N$26,'c4-Stmt of Actv. Act. vs Budget'!$H$26,'c4-Stmt of Actv. Act. vs Budget'!$J$27</definedName>
    <definedName name="QB_FORMULA_1" localSheetId="3" hidden="1">'c4-Stmt of Fin Pos by Month'!$P$13,'c4-Stmt of Fin Pos by Month'!$R$13,'c4-Stmt of Fin Pos by Month'!$T$13,'c4-Stmt of Fin Pos by Month'!$V$13,'c4-Stmt of Fin Pos by Month'!$X$13,'c4-Stmt of Fin Pos by Month'!$Z$13,'c4-Stmt of Fin Pos by Month'!$AB$13,'c4-Stmt of Fin Pos by Month'!$AD$13,'c4-Stmt of Fin Pos by Month'!$H$14,'c4-Stmt of Fin Pos by Month'!$J$14,'c4-Stmt of Fin Pos by Month'!$L$14,'c4-Stmt of Fin Pos by Month'!$N$14,'c4-Stmt of Fin Pos by Month'!$P$14,'c4-Stmt of Fin Pos by Month'!$R$14,'c4-Stmt of Fin Pos by Month'!$T$14,'c4-Stmt of Fin Pos by Month'!$V$14</definedName>
    <definedName name="QB_FORMULA_1" localSheetId="0" hidden="1">'c4-Stmt of Fin. Pos'!$H$60,'c4-Stmt of Fin. Pos'!$H$63,'c4-Stmt of Fin. Pos'!$H$64,'c4-Stmt of Fin. Pos'!$H$71,'c4-Stmt of Fin. Pos'!$H$73,'c4-Stmt of Fin. Pos'!$H$74</definedName>
    <definedName name="QB_FORMULA_1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0" localSheetId="3" hidden="1">'c4-Stmt of Fin Pos by Month'!$P$54,'c4-Stmt of Fin Pos by Month'!$R$54,'c4-Stmt of Fin Pos by Month'!$T$54,'c4-Stmt of Fin Pos by Month'!$V$54,'c4-Stmt of Fin Pos by Month'!$X$54,'c4-Stmt of Fin Pos by Month'!$Z$54,'c4-Stmt of Fin Pos by Month'!$AB$54,'c4-Stmt of Fin Pos by Month'!$AD$54,'c4-Stmt of Fin Pos by Month'!$H$60,'c4-Stmt of Fin Pos by Month'!$J$60,'c4-Stmt of Fin Pos by Month'!$L$60,'c4-Stmt of Fin Pos by Month'!$N$60,'c4-Stmt of Fin Pos by Month'!$P$60,'c4-Stmt of Fin Pos by Month'!$R$60,'c4-Stmt of Fin Pos by Month'!$T$60,'c4-Stmt of Fin Pos by Month'!$V$60</definedName>
    <definedName name="QB_FORMULA_1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1" localSheetId="3" hidden="1">'c4-Stmt of Fin Pos by Month'!$X$60,'c4-Stmt of Fin Pos by Month'!$Z$60,'c4-Stmt of Fin Pos by Month'!$AB$60,'c4-Stmt of Fin Pos by Month'!$AD$60,'c4-Stmt of Fin Pos by Month'!$H$64,'c4-Stmt of Fin Pos by Month'!$J$64,'c4-Stmt of Fin Pos by Month'!$L$64,'c4-Stmt of Fin Pos by Month'!$N$64,'c4-Stmt of Fin Pos by Month'!$P$64,'c4-Stmt of Fin Pos by Month'!$R$64,'c4-Stmt of Fin Pos by Month'!$T$64,'c4-Stmt of Fin Pos by Month'!$V$64,'c4-Stmt of Fin Pos by Month'!$X$64,'c4-Stmt of Fin Pos by Month'!$Z$64,'c4-Stmt of Fin Pos by Month'!$AB$64,'c4-Stmt of Fin Pos by Month'!$AD$64</definedName>
    <definedName name="QB_FORMULA_12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2" localSheetId="3" hidden="1">'c4-Stmt of Fin Pos by Month'!$H$69,'c4-Stmt of Fin Pos by Month'!$J$69,'c4-Stmt of Fin Pos by Month'!$L$69,'c4-Stmt of Fin Pos by Month'!$N$69,'c4-Stmt of Fin Pos by Month'!$P$69,'c4-Stmt of Fin Pos by Month'!$R$69,'c4-Stmt of Fin Pos by Month'!$T$69,'c4-Stmt of Fin Pos by Month'!$V$69,'c4-Stmt of Fin Pos by Month'!$X$69,'c4-Stmt of Fin Pos by Month'!$Z$69,'c4-Stmt of Fin Pos by Month'!$AB$69,'c4-Stmt of Fin Pos by Month'!$AD$69,'c4-Stmt of Fin Pos by Month'!$H$70,'c4-Stmt of Fin Pos by Month'!$J$70,'c4-Stmt of Fin Pos by Month'!$L$70,'c4-Stmt of Fin Pos by Month'!$N$70</definedName>
    <definedName name="QB_FORMULA_13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3" localSheetId="3" hidden="1">'c4-Stmt of Fin Pos by Month'!$P$70,'c4-Stmt of Fin Pos by Month'!$R$70,'c4-Stmt of Fin Pos by Month'!$T$70,'c4-Stmt of Fin Pos by Month'!$V$70,'c4-Stmt of Fin Pos by Month'!$X$70,'c4-Stmt of Fin Pos by Month'!$Z$70,'c4-Stmt of Fin Pos by Month'!$AB$70,'c4-Stmt of Fin Pos by Month'!$AD$70,'c4-Stmt of Fin Pos by Month'!$H$73,'c4-Stmt of Fin Pos by Month'!$J$73,'c4-Stmt of Fin Pos by Month'!$L$73,'c4-Stmt of Fin Pos by Month'!$N$73,'c4-Stmt of Fin Pos by Month'!$P$73,'c4-Stmt of Fin Pos by Month'!$R$73,'c4-Stmt of Fin Pos by Month'!$T$73,'c4-Stmt of Fin Pos by Month'!$V$73</definedName>
    <definedName name="QB_FORMULA_14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4" localSheetId="3" hidden="1">'c4-Stmt of Fin Pos by Month'!$X$73,'c4-Stmt of Fin Pos by Month'!$Z$73,'c4-Stmt of Fin Pos by Month'!$AB$73,'c4-Stmt of Fin Pos by Month'!$AD$73,'c4-Stmt of Fin Pos by Month'!$H$74,'c4-Stmt of Fin Pos by Month'!$J$74,'c4-Stmt of Fin Pos by Month'!$L$74,'c4-Stmt of Fin Pos by Month'!$N$74,'c4-Stmt of Fin Pos by Month'!$P$74,'c4-Stmt of Fin Pos by Month'!$R$74,'c4-Stmt of Fin Pos by Month'!$T$74,'c4-Stmt of Fin Pos by Month'!$V$74,'c4-Stmt of Fin Pos by Month'!$X$74,'c4-Stmt of Fin Pos by Month'!$Z$74,'c4-Stmt of Fin Pos by Month'!$AB$74,'c4-Stmt of Fin Pos by Month'!$AD$74</definedName>
    <definedName name="QB_FORMULA_15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5" localSheetId="3" hidden="1">'c4-Stmt of Fin Pos by Month'!$H$82,'c4-Stmt of Fin Pos by Month'!$J$82,'c4-Stmt of Fin Pos by Month'!$L$82,'c4-Stmt of Fin Pos by Month'!$N$82,'c4-Stmt of Fin Pos by Month'!$P$82,'c4-Stmt of Fin Pos by Month'!$R$82,'c4-Stmt of Fin Pos by Month'!$T$82,'c4-Stmt of Fin Pos by Month'!$V$82,'c4-Stmt of Fin Pos by Month'!$X$82,'c4-Stmt of Fin Pos by Month'!$Z$82,'c4-Stmt of Fin Pos by Month'!$AB$82,'c4-Stmt of Fin Pos by Month'!$AD$82,'c4-Stmt of Fin Pos by Month'!$H$85,'c4-Stmt of Fin Pos by Month'!$J$85,'c4-Stmt of Fin Pos by Month'!$L$85,'c4-Stmt of Fin Pos by Month'!$N$85</definedName>
    <definedName name="QB_FORMULA_16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6" localSheetId="3" hidden="1">'c4-Stmt of Fin Pos by Month'!$P$85,'c4-Stmt of Fin Pos by Month'!$R$85,'c4-Stmt of Fin Pos by Month'!$T$85,'c4-Stmt of Fin Pos by Month'!$V$85,'c4-Stmt of Fin Pos by Month'!$X$85,'c4-Stmt of Fin Pos by Month'!$Z$85,'c4-Stmt of Fin Pos by Month'!$AB$85,'c4-Stmt of Fin Pos by Month'!$AD$85,'c4-Stmt of Fin Pos by Month'!$H$87,'c4-Stmt of Fin Pos by Month'!$J$87,'c4-Stmt of Fin Pos by Month'!$L$87,'c4-Stmt of Fin Pos by Month'!$N$87,'c4-Stmt of Fin Pos by Month'!$P$87,'c4-Stmt of Fin Pos by Month'!$R$87,'c4-Stmt of Fin Pos by Month'!$T$87,'c4-Stmt of Fin Pos by Month'!$V$87</definedName>
    <definedName name="QB_FORMULA_17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7" localSheetId="3" hidden="1">'c4-Stmt of Fin Pos by Month'!$X$87,'c4-Stmt of Fin Pos by Month'!$Z$87,'c4-Stmt of Fin Pos by Month'!$AB$87,'c4-Stmt of Fin Pos by Month'!$AD$87,'c4-Stmt of Fin Pos by Month'!$H$88,'c4-Stmt of Fin Pos by Month'!$J$88,'c4-Stmt of Fin Pos by Month'!$L$88,'c4-Stmt of Fin Pos by Month'!$N$88,'c4-Stmt of Fin Pos by Month'!$P$88,'c4-Stmt of Fin Pos by Month'!$R$88,'c4-Stmt of Fin Pos by Month'!$T$88,'c4-Stmt of Fin Pos by Month'!$V$88,'c4-Stmt of Fin Pos by Month'!$X$88,'c4-Stmt of Fin Pos by Month'!$Z$88,'c4-Stmt of Fin Pos by Month'!$AB$88,'c4-Stmt of Fin Pos by Month'!$AD$88</definedName>
    <definedName name="QB_FORMULA_18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19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2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" localSheetId="4" hidden="1">'c4-Stmt of Act. by Month'!$Z$17,'c4-Stmt of Act. by Month'!$AB$17,'c4-Stmt of Act. by Month'!$AD$17,'c4-Stmt of Act. by Month'!$AF$17,'c4-Stmt of Act. by Month'!$AF$19,'c4-Stmt of Act. by Month'!$AF$20,'c4-Stmt of Act. by Month'!$AF$21,'c4-Stmt of Act. by Month'!$AF$22,'c4-Stmt of Act. by Month'!$AF$23,'c4-Stmt of Act. by Month'!$AF$24,'c4-Stmt of Act. by Month'!$AF$26,'c4-Stmt of Act. by Month'!$AF$27,'c4-Stmt of Act. by Month'!$AF$28,'c4-Stmt of Act. by Month'!$H$29,'c4-Stmt of Act. by Month'!$J$29,'c4-Stmt of Act. by Month'!$L$29</definedName>
    <definedName name="QB_FORMULA_2" localSheetId="1" hidden="1">'c4-Stmt of Actv. Act. vs Budget'!$L$27,'c4-Stmt of Actv. Act. vs Budget'!$N$27,'c4-Stmt of Actv. Act. vs Budget'!$H$27,'c4-Stmt of Actv. Act. vs Budget'!$J$28,'c4-Stmt of Actv. Act. vs Budget'!$L$28,'c4-Stmt of Actv. Act. vs Budget'!$N$28,'c4-Stmt of Actv. Act. vs Budget'!$L$29,'c4-Stmt of Actv. Act. vs Budget'!$N$29,'c4-Stmt of Actv. Act. vs Budget'!$L$30,'c4-Stmt of Actv. Act. vs Budget'!$N$30,'c4-Stmt of Actv. Act. vs Budget'!$H$30,'c4-Stmt of Actv. Act. vs Budget'!$J$31,'c4-Stmt of Actv. Act. vs Budget'!$L$31,'c4-Stmt of Actv. Act. vs Budget'!$N$31,'c4-Stmt of Actv. Act. vs Budget'!$H$32,'c4-Stmt of Actv. Act. vs Budget'!$J$33</definedName>
    <definedName name="QB_FORMULA_2" localSheetId="3" hidden="1">'c4-Stmt of Fin Pos by Month'!$X$14,'c4-Stmt of Fin Pos by Month'!$Z$14,'c4-Stmt of Fin Pos by Month'!$AB$14,'c4-Stmt of Fin Pos by Month'!$AD$14,'c4-Stmt of Fin Pos by Month'!$H$17,'c4-Stmt of Fin Pos by Month'!$J$17,'c4-Stmt of Fin Pos by Month'!$L$17,'c4-Stmt of Fin Pos by Month'!$N$17,'c4-Stmt of Fin Pos by Month'!$P$17,'c4-Stmt of Fin Pos by Month'!$R$17,'c4-Stmt of Fin Pos by Month'!$T$17,'c4-Stmt of Fin Pos by Month'!$V$17,'c4-Stmt of Fin Pos by Month'!$X$17,'c4-Stmt of Fin Pos by Month'!$Z$17,'c4-Stmt of Fin Pos by Month'!$AB$17,'c4-Stmt of Fin Pos by Month'!$AD$17</definedName>
    <definedName name="QB_FORMULA_2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2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3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4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5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6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7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8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29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3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" localSheetId="4" hidden="1">'c4-Stmt of Act. by Month'!$N$29,'c4-Stmt of Act. by Month'!$P$29,'c4-Stmt of Act. by Month'!$R$29,'c4-Stmt of Act. by Month'!$T$29,'c4-Stmt of Act. by Month'!$V$29,'c4-Stmt of Act. by Month'!$X$29,'c4-Stmt of Act. by Month'!$Z$29,'c4-Stmt of Act. by Month'!$AB$29,'c4-Stmt of Act. by Month'!$AD$29,'c4-Stmt of Act. by Month'!$AF$29,'c4-Stmt of Act. by Month'!$H$30,'c4-Stmt of Act. by Month'!$J$30,'c4-Stmt of Act. by Month'!$L$30,'c4-Stmt of Act. by Month'!$N$30,'c4-Stmt of Act. by Month'!$P$30,'c4-Stmt of Act. by Month'!$R$30</definedName>
    <definedName name="QB_FORMULA_3" localSheetId="1" hidden="1">'c4-Stmt of Actv. Act. vs Budget'!$L$33,'c4-Stmt of Actv. Act. vs Budget'!$N$33,'c4-Stmt of Actv. Act. vs Budget'!$L$35,'c4-Stmt of Actv. Act. vs Budget'!$N$35,'c4-Stmt of Actv. Act. vs Budget'!$L$36,'c4-Stmt of Actv. Act. vs Budget'!$N$36,'c4-Stmt of Actv. Act. vs Budget'!$L$37,'c4-Stmt of Actv. Act. vs Budget'!$N$37,'c4-Stmt of Actv. Act. vs Budget'!$L$38,'c4-Stmt of Actv. Act. vs Budget'!$N$38,'c4-Stmt of Actv. Act. vs Budget'!$L$39,'c4-Stmt of Actv. Act. vs Budget'!$N$39,'c4-Stmt of Actv. Act. vs Budget'!$L$40,'c4-Stmt of Actv. Act. vs Budget'!$N$40,'c4-Stmt of Actv. Act. vs Budget'!$L$41,'c4-Stmt of Actv. Act. vs Budget'!$N$41</definedName>
    <definedName name="QB_FORMULA_3" localSheetId="3" hidden="1">'c4-Stmt of Fin Pos by Month'!$H$25,'c4-Stmt of Fin Pos by Month'!$J$25,'c4-Stmt of Fin Pos by Month'!$L$25,'c4-Stmt of Fin Pos by Month'!$N$25,'c4-Stmt of Fin Pos by Month'!$P$25,'c4-Stmt of Fin Pos by Month'!$R$25,'c4-Stmt of Fin Pos by Month'!$T$25,'c4-Stmt of Fin Pos by Month'!$V$25,'c4-Stmt of Fin Pos by Month'!$X$25,'c4-Stmt of Fin Pos by Month'!$Z$25,'c4-Stmt of Fin Pos by Month'!$AB$25,'c4-Stmt of Fin Pos by Month'!$AD$25,'c4-Stmt of Fin Pos by Month'!$H$28,'c4-Stmt of Fin Pos by Month'!$J$28,'c4-Stmt of Fin Pos by Month'!$L$28,'c4-Stmt of Fin Pos by Month'!$N$28</definedName>
    <definedName name="QB_FORMULA_3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2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3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4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5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6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7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8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39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4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4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4" localSheetId="4" hidden="1">'c4-Stmt of Act. by Month'!$T$30,'c4-Stmt of Act. by Month'!$V$30,'c4-Stmt of Act. by Month'!$X$30,'c4-Stmt of Act. by Month'!$Z$30,'c4-Stmt of Act. by Month'!$AB$30,'c4-Stmt of Act. by Month'!$AD$30,'c4-Stmt of Act. by Month'!$AF$30,'c4-Stmt of Act. by Month'!$AF$31,'c4-Stmt of Act. by Month'!$AF$32,'c4-Stmt of Act. by Month'!$AF$33,'c4-Stmt of Act. by Month'!$H$34,'c4-Stmt of Act. by Month'!$J$34,'c4-Stmt of Act. by Month'!$L$34,'c4-Stmt of Act. by Month'!$N$34,'c4-Stmt of Act. by Month'!$P$34,'c4-Stmt of Act. by Month'!$R$34</definedName>
    <definedName name="QB_FORMULA_4" localSheetId="1" hidden="1">'c4-Stmt of Actv. Act. vs Budget'!$L$42,'c4-Stmt of Actv. Act. vs Budget'!$N$42,'c4-Stmt of Actv. Act. vs Budget'!$L$43,'c4-Stmt of Actv. Act. vs Budget'!$N$43,'c4-Stmt of Actv. Act. vs Budget'!$L$44,'c4-Stmt of Actv. Act. vs Budget'!$N$44,'c4-Stmt of Actv. Act. vs Budget'!$L$45,'c4-Stmt of Actv. Act. vs Budget'!$N$45,'c4-Stmt of Actv. Act. vs Budget'!$L$46,'c4-Stmt of Actv. Act. vs Budget'!$N$46,'c4-Stmt of Actv. Act. vs Budget'!$L$47,'c4-Stmt of Actv. Act. vs Budget'!$N$47,'c4-Stmt of Actv. Act. vs Budget'!$L$48,'c4-Stmt of Actv. Act. vs Budget'!$N$48,'c4-Stmt of Actv. Act. vs Budget'!$L$49,'c4-Stmt of Actv. Act. vs Budget'!$N$49</definedName>
    <definedName name="QB_FORMULA_4" localSheetId="3" hidden="1">'c4-Stmt of Fin Pos by Month'!$P$28,'c4-Stmt of Fin Pos by Month'!$R$28,'c4-Stmt of Fin Pos by Month'!$T$28,'c4-Stmt of Fin Pos by Month'!$V$28,'c4-Stmt of Fin Pos by Month'!$X$28,'c4-Stmt of Fin Pos by Month'!$Z$28,'c4-Stmt of Fin Pos by Month'!$AB$28,'c4-Stmt of Fin Pos by Month'!$AD$28,'c4-Stmt of Fin Pos by Month'!$H$29,'c4-Stmt of Fin Pos by Month'!$J$29,'c4-Stmt of Fin Pos by Month'!$L$29,'c4-Stmt of Fin Pos by Month'!$N$29,'c4-Stmt of Fin Pos by Month'!$P$29,'c4-Stmt of Fin Pos by Month'!$R$29,'c4-Stmt of Fin Pos by Month'!$T$29,'c4-Stmt of Fin Pos by Month'!$V$29</definedName>
    <definedName name="QB_FORMULA_40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41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42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5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5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5" localSheetId="4" hidden="1">'c4-Stmt of Act. by Month'!$T$34,'c4-Stmt of Act. by Month'!$V$34,'c4-Stmt of Act. by Month'!$X$34,'c4-Stmt of Act. by Month'!$Z$34,'c4-Stmt of Act. by Month'!$AB$34,'c4-Stmt of Act. by Month'!$AD$34,'c4-Stmt of Act. by Month'!$AF$34,'c4-Stmt of Act. by Month'!$AF$35,'c4-Stmt of Act. by Month'!$H$36,'c4-Stmt of Act. by Month'!$J$36,'c4-Stmt of Act. by Month'!$L$36,'c4-Stmt of Act. by Month'!$N$36,'c4-Stmt of Act. by Month'!$P$36,'c4-Stmt of Act. by Month'!$R$36,'c4-Stmt of Act. by Month'!$T$36,'c4-Stmt of Act. by Month'!$V$36</definedName>
    <definedName name="QB_FORMULA_5" localSheetId="1" hidden="1">'c4-Stmt of Actv. Act. vs Budget'!$L$50,'c4-Stmt of Actv. Act. vs Budget'!$N$50,'c4-Stmt of Actv. Act. vs Budget'!$H$50,'c4-Stmt of Actv. Act. vs Budget'!$J$51,'c4-Stmt of Actv. Act. vs Budget'!$L$51,'c4-Stmt of Actv. Act. vs Budget'!$N$51,'c4-Stmt of Actv. Act. vs Budget'!$H$51,'c4-Stmt of Actv. Act. vs Budget'!$J$52,'c4-Stmt of Actv. Act. vs Budget'!$L$52,'c4-Stmt of Actv. Act. vs Budget'!$N$52,'c4-Stmt of Actv. Act. vs Budget'!$H$52,'c4-Stmt of Actv. Act. vs Budget'!$J$53,'c4-Stmt of Actv. Act. vs Budget'!$L$53,'c4-Stmt of Actv. Act. vs Budget'!$N$53</definedName>
    <definedName name="QB_FORMULA_5" localSheetId="3" hidden="1">'c4-Stmt of Fin Pos by Month'!$X$29,'c4-Stmt of Fin Pos by Month'!$Z$29,'c4-Stmt of Fin Pos by Month'!$AB$29,'c4-Stmt of Fin Pos by Month'!$AD$29,'c4-Stmt of Fin Pos by Month'!$H$34,'c4-Stmt of Fin Pos by Month'!$J$34,'c4-Stmt of Fin Pos by Month'!$L$34,'c4-Stmt of Fin Pos by Month'!$N$34,'c4-Stmt of Fin Pos by Month'!$P$34,'c4-Stmt of Fin Pos by Month'!$R$34,'c4-Stmt of Fin Pos by Month'!$T$34,'c4-Stmt of Fin Pos by Month'!$V$34,'c4-Stmt of Fin Pos by Month'!$X$34,'c4-Stmt of Fin Pos by Month'!$Z$34,'c4-Stmt of Fin Pos by Month'!$AB$34,'c4-Stmt of Fin Pos by Month'!$AD$34</definedName>
    <definedName name="QB_FORMULA_6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6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6" localSheetId="4" hidden="1">'c4-Stmt of Act. by Month'!$X$36,'c4-Stmt of Act. by Month'!$Z$36,'c4-Stmt of Act. by Month'!$AB$36,'c4-Stmt of Act. by Month'!$AD$36,'c4-Stmt of Act. by Month'!$AF$36,'c4-Stmt of Act. by Month'!$AF$38,'c4-Stmt of Act. by Month'!$AF$39,'c4-Stmt of Act. by Month'!$AF$40,'c4-Stmt of Act. by Month'!$AF$41,'c4-Stmt of Act. by Month'!$AF$42,'c4-Stmt of Act. by Month'!$AF$43,'c4-Stmt of Act. by Month'!$AF$44,'c4-Stmt of Act. by Month'!$AF$45,'c4-Stmt of Act. by Month'!$AF$46,'c4-Stmt of Act. by Month'!$AF$47,'c4-Stmt of Act. by Month'!$AF$48</definedName>
    <definedName name="QB_FORMULA_6" localSheetId="3" hidden="1">'c4-Stmt of Fin Pos by Month'!$H$37,'c4-Stmt of Fin Pos by Month'!$J$37,'c4-Stmt of Fin Pos by Month'!$L$37,'c4-Stmt of Fin Pos by Month'!$N$37,'c4-Stmt of Fin Pos by Month'!$P$37,'c4-Stmt of Fin Pos by Month'!$R$37,'c4-Stmt of Fin Pos by Month'!$T$37,'c4-Stmt of Fin Pos by Month'!$V$37,'c4-Stmt of Fin Pos by Month'!$X$37,'c4-Stmt of Fin Pos by Month'!$Z$37,'c4-Stmt of Fin Pos by Month'!$AB$37,'c4-Stmt of Fin Pos by Month'!$AD$37,'c4-Stmt of Fin Pos by Month'!$H$38,'c4-Stmt of Fin Pos by Month'!$J$38,'c4-Stmt of Fin Pos by Month'!$L$38,'c4-Stmt of Fin Pos by Month'!$N$38</definedName>
    <definedName name="QB_FORMULA_7" localSheetId="6" hidden="1">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Aging'!#REF!,'c4-AR Aging'!#REF!</definedName>
    <definedName name="QB_FORMULA_7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7" localSheetId="4" hidden="1">'c4-Stmt of Act. by Month'!$AF$49,'c4-Stmt of Act. by Month'!$AF$50,'c4-Stmt of Act. by Month'!$AF$51,'c4-Stmt of Act. by Month'!$AF$52,'c4-Stmt of Act. by Month'!$AF$53,'c4-Stmt of Act. by Month'!$AF$54,'c4-Stmt of Act. by Month'!$H$55,'c4-Stmt of Act. by Month'!$J$55,'c4-Stmt of Act. by Month'!$L$55,'c4-Stmt of Act. by Month'!$N$55,'c4-Stmt of Act. by Month'!$P$55,'c4-Stmt of Act. by Month'!$R$55,'c4-Stmt of Act. by Month'!$T$55,'c4-Stmt of Act. by Month'!$V$55,'c4-Stmt of Act. by Month'!$X$55,'c4-Stmt of Act. by Month'!$Z$55</definedName>
    <definedName name="QB_FORMULA_7" localSheetId="3" hidden="1">'c4-Stmt of Fin Pos by Month'!$P$38,'c4-Stmt of Fin Pos by Month'!$R$38,'c4-Stmt of Fin Pos by Month'!$T$38,'c4-Stmt of Fin Pos by Month'!$V$38,'c4-Stmt of Fin Pos by Month'!$X$38,'c4-Stmt of Fin Pos by Month'!$Z$38,'c4-Stmt of Fin Pos by Month'!$AB$38,'c4-Stmt of Fin Pos by Month'!$AD$38,'c4-Stmt of Fin Pos by Month'!$H$44,'c4-Stmt of Fin Pos by Month'!$J$44,'c4-Stmt of Fin Pos by Month'!$L$44,'c4-Stmt of Fin Pos by Month'!$N$44,'c4-Stmt of Fin Pos by Month'!$P$44,'c4-Stmt of Fin Pos by Month'!$R$44,'c4-Stmt of Fin Pos by Month'!$T$44,'c4-Stmt of Fin Pos by Month'!$V$44</definedName>
    <definedName name="QB_FORMULA_8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8" localSheetId="4" hidden="1">'c4-Stmt of Act. by Month'!$AB$55,'c4-Stmt of Act. by Month'!$AD$55,'c4-Stmt of Act. by Month'!$AF$55,'c4-Stmt of Act. by Month'!$H$56,'c4-Stmt of Act. by Month'!$J$56,'c4-Stmt of Act. by Month'!$L$56,'c4-Stmt of Act. by Month'!$N$56,'c4-Stmt of Act. by Month'!$P$56,'c4-Stmt of Act. by Month'!$R$56,'c4-Stmt of Act. by Month'!$T$56,'c4-Stmt of Act. by Month'!$V$56,'c4-Stmt of Act. by Month'!$X$56,'c4-Stmt of Act. by Month'!$Z$56,'c4-Stmt of Act. by Month'!$AB$56,'c4-Stmt of Act. by Month'!$AD$56,'c4-Stmt of Act. by Month'!$AF$56</definedName>
    <definedName name="QB_FORMULA_8" localSheetId="3" hidden="1">'c4-Stmt of Fin Pos by Month'!$X$44,'c4-Stmt of Fin Pos by Month'!$Z$44,'c4-Stmt of Fin Pos by Month'!$AB$44,'c4-Stmt of Fin Pos by Month'!$AD$44,'c4-Stmt of Fin Pos by Month'!$H$52,'c4-Stmt of Fin Pos by Month'!$J$52,'c4-Stmt of Fin Pos by Month'!$L$52,'c4-Stmt of Fin Pos by Month'!$N$52,'c4-Stmt of Fin Pos by Month'!$P$52,'c4-Stmt of Fin Pos by Month'!$R$52,'c4-Stmt of Fin Pos by Month'!$T$52,'c4-Stmt of Fin Pos by Month'!$V$52,'c4-Stmt of Fin Pos by Month'!$X$52,'c4-Stmt of Fin Pos by Month'!$Z$52,'c4-Stmt of Fin Pos by Month'!$AB$52,'c4-Stmt of Fin Pos by Month'!$AD$52</definedName>
    <definedName name="QB_FORMULA_9" localSheetId="2" hidden="1">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Class'!#REF!,'c4-Stmt of Act. by Class'!#REF!</definedName>
    <definedName name="QB_FORMULA_9" localSheetId="4" hidden="1">'c4-Stmt of Act. by Month'!$AF$57,'c4-Stmt of Act. by Month'!$H$58,'c4-Stmt of Act. by Month'!$J$58,'c4-Stmt of Act. by Month'!$L$58,'c4-Stmt of Act. by Month'!$N$58,'c4-Stmt of Act. by Month'!$P$58,'c4-Stmt of Act. by Month'!$R$58,'c4-Stmt of Act. by Month'!$T$58,'c4-Stmt of Act. by Month'!$V$58,'c4-Stmt of Act. by Month'!$X$58,'c4-Stmt of Act. by Month'!$Z$58,'c4-Stmt of Act. by Month'!$AB$58,'c4-Stmt of Act. by Month'!$AD$58,'c4-Stmt of Act. by Month'!$AF$58</definedName>
    <definedName name="QB_FORMULA_9" localSheetId="3" hidden="1">'c4-Stmt of Fin Pos by Month'!$H$53,'c4-Stmt of Fin Pos by Month'!$J$53,'c4-Stmt of Fin Pos by Month'!$L$53,'c4-Stmt of Fin Pos by Month'!$N$53,'c4-Stmt of Fin Pos by Month'!$P$53,'c4-Stmt of Fin Pos by Month'!$R$53,'c4-Stmt of Fin Pos by Month'!$T$53,'c4-Stmt of Fin Pos by Month'!$V$53,'c4-Stmt of Fin Pos by Month'!$X$53,'c4-Stmt of Fin Pos by Month'!$Z$53,'c4-Stmt of Fin Pos by Month'!$AB$53,'c4-Stmt of Fin Pos by Month'!$AD$53,'c4-Stmt of Fin Pos by Month'!$H$54,'c4-Stmt of Fin Pos by Month'!$J$54,'c4-Stmt of Fin Pos by Month'!$L$54,'c4-Stmt of Fin Pos by Month'!$N$54</definedName>
    <definedName name="QB_ROW_1" localSheetId="3" hidden="1">'c4-Stmt of Fin Pos by Month'!$A$2</definedName>
    <definedName name="QB_ROW_1" localSheetId="0" hidden="1">'c4-Stmt of Fin. Pos'!$A$2</definedName>
    <definedName name="QB_ROW_10031" localSheetId="3" hidden="1">'c4-Stmt of Fin Pos by Month'!$D$42</definedName>
    <definedName name="QB_ROW_10031" localSheetId="0" hidden="1">'c4-Stmt of Fin. Pos'!$D$38</definedName>
    <definedName name="QB_ROW_1011" localSheetId="3" hidden="1">'c4-Stmt of Fin Pos by Month'!$B$3</definedName>
    <definedName name="QB_ROW_1011" localSheetId="0" hidden="1">'c4-Stmt of Fin. Pos'!$B$3</definedName>
    <definedName name="QB_ROW_10331" localSheetId="3" hidden="1">'c4-Stmt of Fin Pos by Month'!$D$44</definedName>
    <definedName name="QB_ROW_10331" localSheetId="0" hidden="1">'c4-Stmt of Fin. Pos'!$D$40</definedName>
    <definedName name="QB_ROW_1046210" localSheetId="6" hidden="1">'c4-AR Aging'!#REF!</definedName>
    <definedName name="QB_ROW_1102210" localSheetId="5" hidden="1">'c4-AP Aging'!#REF!</definedName>
    <definedName name="QB_ROW_11031" localSheetId="3" hidden="1">'c4-Stmt of Fin Pos by Month'!$D$45</definedName>
    <definedName name="QB_ROW_11031" localSheetId="0" hidden="1">'c4-Stmt of Fin. Pos'!$D$41</definedName>
    <definedName name="QB_ROW_11331" localSheetId="3" hidden="1">'c4-Stmt of Fin Pos by Month'!$D$54</definedName>
    <definedName name="QB_ROW_11331" localSheetId="0" hidden="1">'c4-Stmt of Fin. Pos'!$D$48</definedName>
    <definedName name="QB_ROW_1192210" localSheetId="6" hidden="1">'c4-AR Aging'!#REF!</definedName>
    <definedName name="QB_ROW_12030" localSheetId="3" hidden="1">'c4-Stmt of Fin Pos by Month'!$D$22</definedName>
    <definedName name="QB_ROW_12030" localSheetId="0" hidden="1">'c4-Stmt of Fin. Pos'!$D$19</definedName>
    <definedName name="QB_ROW_12031" localSheetId="3" hidden="1">'c4-Stmt of Fin Pos by Month'!$D$55</definedName>
    <definedName name="QB_ROW_12031" localSheetId="0" hidden="1">'c4-Stmt of Fin. Pos'!$D$49</definedName>
    <definedName name="QB_ROW_12240" localSheetId="3" hidden="1">'c4-Stmt of Fin Pos by Month'!$E$24</definedName>
    <definedName name="QB_ROW_12240" localSheetId="0" hidden="1">'c4-Stmt of Fin. Pos'!$E$21</definedName>
    <definedName name="QB_ROW_12330" localSheetId="3" hidden="1">'c4-Stmt of Fin Pos by Month'!$D$25</definedName>
    <definedName name="QB_ROW_12330" localSheetId="0" hidden="1">'c4-Stmt of Fin. Pos'!$D$22</definedName>
    <definedName name="QB_ROW_12331" localSheetId="3" hidden="1">'c4-Stmt of Fin Pos by Month'!$D$69</definedName>
    <definedName name="QB_ROW_12331" localSheetId="0" hidden="1">'c4-Stmt of Fin. Pos'!$D$59</definedName>
    <definedName name="QB_ROW_1240" localSheetId="3" hidden="1">'c4-Stmt of Fin Pos by Month'!$E$67</definedName>
    <definedName name="QB_ROW_1240" localSheetId="0" hidden="1">'c4-Stmt of Fin. Pos'!$E$58</definedName>
    <definedName name="QB_ROW_13021" localSheetId="3" hidden="1">'c4-Stmt of Fin Pos by Month'!$C$71</definedName>
    <definedName name="QB_ROW_13021" localSheetId="0" hidden="1">'c4-Stmt of Fin. Pos'!$C$61</definedName>
    <definedName name="QB_ROW_1311" localSheetId="3" hidden="1">'c4-Stmt of Fin Pos by Month'!$B$29</definedName>
    <definedName name="QB_ROW_1311" localSheetId="0" hidden="1">'c4-Stmt of Fin. Pos'!$B$26</definedName>
    <definedName name="QB_ROW_1311210" localSheetId="6" hidden="1">'c4-AR Aging'!#REF!</definedName>
    <definedName name="QB_ROW_1312210" localSheetId="6" hidden="1">'c4-AR Aging'!#REF!</definedName>
    <definedName name="QB_ROW_13321" localSheetId="3" hidden="1">'c4-Stmt of Fin Pos by Month'!$C$73</definedName>
    <definedName name="QB_ROW_13321" localSheetId="0" hidden="1">'c4-Stmt of Fin. Pos'!$C$63</definedName>
    <definedName name="QB_ROW_135240" localSheetId="2" hidden="1">'c4-Stmt of Act. by Class'!#REF!</definedName>
    <definedName name="QB_ROW_135240" localSheetId="4" hidden="1">'c4-Stmt of Act. by Month'!$E$39</definedName>
    <definedName name="QB_ROW_135240" localSheetId="1" hidden="1">'c4-Stmt of Actv. Act. vs Budget'!$E$35</definedName>
    <definedName name="QB_ROW_139340" localSheetId="2" hidden="1">'c4-Stmt of Act. by Class'!#REF!</definedName>
    <definedName name="QB_ROW_139340" localSheetId="4" hidden="1">'c4-Stmt of Act. by Month'!$E$45</definedName>
    <definedName name="QB_ROW_139340" localSheetId="1" hidden="1">'c4-Stmt of Actv. Act. vs Budget'!$E$41</definedName>
    <definedName name="QB_ROW_14011" localSheetId="3" hidden="1">'c4-Stmt of Fin Pos by Month'!$B$75</definedName>
    <definedName name="QB_ROW_14011" localSheetId="0" hidden="1">'c4-Stmt of Fin. Pos'!$B$65</definedName>
    <definedName name="QB_ROW_140240" localSheetId="2" hidden="1">'c4-Stmt of Act. by Class'!#REF!</definedName>
    <definedName name="QB_ROW_140240" localSheetId="4" hidden="1">'c4-Stmt of Act. by Month'!$E$43</definedName>
    <definedName name="QB_ROW_140240" localSheetId="1" hidden="1">'c4-Stmt of Actv. Act. vs Budget'!$E$39</definedName>
    <definedName name="QB_ROW_141240" localSheetId="2" hidden="1">'c4-Stmt of Act. by Class'!#REF!</definedName>
    <definedName name="QB_ROW_141240" localSheetId="4" hidden="1">'c4-Stmt of Act. by Month'!$E$44</definedName>
    <definedName name="QB_ROW_141240" localSheetId="1" hidden="1">'c4-Stmt of Actv. Act. vs Budget'!$E$40</definedName>
    <definedName name="QB_ROW_142240" localSheetId="2" hidden="1">'c4-Stmt of Act. by Class'!#REF!</definedName>
    <definedName name="QB_ROW_142240" localSheetId="4" hidden="1">'c4-Stmt of Act. by Month'!$E$47</definedName>
    <definedName name="QB_ROW_142240" localSheetId="1" hidden="1">'c4-Stmt of Actv. Act. vs Budget'!$E$43</definedName>
    <definedName name="QB_ROW_14311" localSheetId="3" hidden="1">'c4-Stmt of Fin Pos by Month'!$B$87</definedName>
    <definedName name="QB_ROW_14311" localSheetId="0" hidden="1">'c4-Stmt of Fin. Pos'!$B$73</definedName>
    <definedName name="QB_ROW_143240" localSheetId="2" hidden="1">'c4-Stmt of Act. by Class'!#REF!</definedName>
    <definedName name="QB_ROW_143240" localSheetId="4" hidden="1">'c4-Stmt of Act. by Month'!$E$42</definedName>
    <definedName name="QB_ROW_143240" localSheetId="1" hidden="1">'c4-Stmt of Actv. Act. vs Budget'!$E$38</definedName>
    <definedName name="QB_ROW_144340" localSheetId="2" hidden="1">'c4-Stmt of Act. by Class'!#REF!</definedName>
    <definedName name="QB_ROW_144340" localSheetId="4" hidden="1">'c4-Stmt of Act. by Month'!$E$46</definedName>
    <definedName name="QB_ROW_144340" localSheetId="1" hidden="1">'c4-Stmt of Actv. Act. vs Budget'!$E$42</definedName>
    <definedName name="QB_ROW_15040" localSheetId="2" hidden="1">'c4-Stmt of Act. by Class'!#REF!</definedName>
    <definedName name="QB_ROW_15040" localSheetId="4" hidden="1">'c4-Stmt of Act. by Month'!$E$18</definedName>
    <definedName name="QB_ROW_15040" localSheetId="1" hidden="1">'c4-Stmt of Actv. Act. vs Budget'!$E$17</definedName>
    <definedName name="QB_ROW_15340" localSheetId="2" hidden="1">'c4-Stmt of Act. by Class'!#REF!</definedName>
    <definedName name="QB_ROW_15340" localSheetId="4" hidden="1">'c4-Stmt of Act. by Month'!$E$30</definedName>
    <definedName name="QB_ROW_15340" localSheetId="1" hidden="1">'c4-Stmt of Actv. Act. vs Budget'!$E$27</definedName>
    <definedName name="QB_ROW_16040" localSheetId="2" hidden="1">'c4-Stmt of Act. by Class'!#REF!</definedName>
    <definedName name="QB_ROW_16040" localSheetId="4" hidden="1">'c4-Stmt of Act. by Month'!$E$4</definedName>
    <definedName name="QB_ROW_16040" localSheetId="1" hidden="1">'c4-Stmt of Actv. Act. vs Budget'!$E$5</definedName>
    <definedName name="QB_ROW_16250" localSheetId="4" hidden="1">'c4-Stmt of Act. by Month'!$F$8</definedName>
    <definedName name="QB_ROW_163240" localSheetId="3" hidden="1">'c4-Stmt of Fin Pos by Month'!$E$66</definedName>
    <definedName name="QB_ROW_163240" localSheetId="0" hidden="1">'c4-Stmt of Fin. Pos'!$E$57</definedName>
    <definedName name="QB_ROW_16340" localSheetId="2" hidden="1">'c4-Stmt of Act. by Class'!#REF!</definedName>
    <definedName name="QB_ROW_16340" localSheetId="4" hidden="1">'c4-Stmt of Act. by Month'!$E$9</definedName>
    <definedName name="QB_ROW_16340" localSheetId="1" hidden="1">'c4-Stmt of Actv. Act. vs Budget'!$E$9</definedName>
    <definedName name="QB_ROW_165240" localSheetId="3" hidden="1">'c4-Stmt of Fin Pos by Month'!$E$43</definedName>
    <definedName name="QB_ROW_165240" localSheetId="0" hidden="1">'c4-Stmt of Fin. Pos'!$E$39</definedName>
    <definedName name="QB_ROW_169220" localSheetId="3" hidden="1">'c4-Stmt of Fin Pos by Month'!$C$32</definedName>
    <definedName name="QB_ROW_171220" localSheetId="3" hidden="1">'c4-Stmt of Fin Pos by Month'!$C$33</definedName>
    <definedName name="QB_ROW_171220" localSheetId="0" hidden="1">'c4-Stmt of Fin. Pos'!$C$29</definedName>
    <definedName name="QB_ROW_17221" localSheetId="3" hidden="1">'c4-Stmt of Fin Pos by Month'!$C$86</definedName>
    <definedName name="QB_ROW_17221" localSheetId="0" hidden="1">'c4-Stmt of Fin. Pos'!$C$72</definedName>
    <definedName name="QB_ROW_17250" localSheetId="2" hidden="1">'c4-Stmt of Act. by Class'!#REF!</definedName>
    <definedName name="QB_ROW_17250" localSheetId="4" hidden="1">'c4-Stmt of Act. by Month'!$F$7</definedName>
    <definedName name="QB_ROW_17250" localSheetId="1" hidden="1">'c4-Stmt of Actv. Act. vs Budget'!$F$8</definedName>
    <definedName name="QB_ROW_173230" localSheetId="3" hidden="1">'c4-Stmt of Fin Pos by Month'!$D$16</definedName>
    <definedName name="QB_ROW_173230" localSheetId="0" hidden="1">'c4-Stmt of Fin. Pos'!$D$15</definedName>
    <definedName name="QB_ROW_1746210" localSheetId="6" hidden="1">'c4-AR Aging'!#REF!</definedName>
    <definedName name="QB_ROW_1747210" localSheetId="6" hidden="1">'c4-AR Aging'!#REF!</definedName>
    <definedName name="QB_ROW_1778210" localSheetId="5" hidden="1">'c4-AP Aging'!#REF!</definedName>
    <definedName name="QB_ROW_178250" localSheetId="4" hidden="1">'c4-Stmt of Act. by Month'!$F$23</definedName>
    <definedName name="QB_ROW_18220" localSheetId="3" hidden="1">'c4-Stmt of Fin Pos by Month'!$C$76</definedName>
    <definedName name="QB_ROW_18220" localSheetId="0" hidden="1">'c4-Stmt of Fin. Pos'!$C$66</definedName>
    <definedName name="QB_ROW_18301" localSheetId="2" hidden="1">'c4-Stmt of Act. by Class'!#REF!</definedName>
    <definedName name="QB_ROW_18301" localSheetId="4" hidden="1">'c4-Stmt of Act. by Month'!$A$58</definedName>
    <definedName name="QB_ROW_18301" localSheetId="1" hidden="1">'c4-Stmt of Actv. Act. vs Budget'!$A$52</definedName>
    <definedName name="QB_ROW_190040" localSheetId="3" hidden="1">'c4-Stmt of Fin Pos by Month'!$E$46</definedName>
    <definedName name="QB_ROW_190040" localSheetId="0" hidden="1">'c4-Stmt of Fin. Pos'!$E$42</definedName>
    <definedName name="QB_ROW_19011" localSheetId="2" hidden="1">'c4-Stmt of Act. by Class'!#REF!</definedName>
    <definedName name="QB_ROW_19011" localSheetId="4" hidden="1">'c4-Stmt of Act. by Month'!$B$2</definedName>
    <definedName name="QB_ROW_19011" localSheetId="1" hidden="1">'c4-Stmt of Actv. Act. vs Budget'!$B$3</definedName>
    <definedName name="QB_ROW_190340" localSheetId="3" hidden="1">'c4-Stmt of Fin Pos by Month'!$E$53</definedName>
    <definedName name="QB_ROW_190340" localSheetId="0" hidden="1">'c4-Stmt of Fin. Pos'!$E$47</definedName>
    <definedName name="QB_ROW_192210" localSheetId="6" hidden="1">'c4-AR Aging'!#REF!</definedName>
    <definedName name="QB_ROW_19250" localSheetId="2" hidden="1">'c4-Stmt of Act. by Class'!#REF!</definedName>
    <definedName name="QB_ROW_19250" localSheetId="4" hidden="1">'c4-Stmt of Act. by Month'!$F$22</definedName>
    <definedName name="QB_ROW_19250" localSheetId="1" hidden="1">'c4-Stmt of Actv. Act. vs Budget'!$F$20</definedName>
    <definedName name="QB_ROW_1928210" localSheetId="5" hidden="1">'c4-AP Aging'!#REF!</definedName>
    <definedName name="QB_ROW_19311" localSheetId="2" hidden="1">'c4-Stmt of Act. by Class'!#REF!</definedName>
    <definedName name="QB_ROW_19311" localSheetId="4" hidden="1">'c4-Stmt of Act. by Month'!$B$56</definedName>
    <definedName name="QB_ROW_19311" localSheetId="1" hidden="1">'c4-Stmt of Actv. Act. vs Budget'!$B$51</definedName>
    <definedName name="QB_ROW_193210" localSheetId="6" hidden="1">'c4-AR Aging'!#REF!</definedName>
    <definedName name="QB_ROW_194220" localSheetId="3" hidden="1">'c4-Stmt of Fin Pos by Month'!$C$36</definedName>
    <definedName name="QB_ROW_194220" localSheetId="0" hidden="1">'c4-Stmt of Fin. Pos'!$C$32</definedName>
    <definedName name="QB_ROW_195210" localSheetId="6" hidden="1">'c4-AR Aging'!#REF!</definedName>
    <definedName name="QB_ROW_195240" localSheetId="2" hidden="1">'c4-Stmt of Act. by Class'!#REF!</definedName>
    <definedName name="QB_ROW_195240" localSheetId="4" hidden="1">'c4-Stmt of Act. by Month'!$E$54</definedName>
    <definedName name="QB_ROW_195240" localSheetId="1" hidden="1">'c4-Stmt of Actv. Act. vs Budget'!$E$49</definedName>
    <definedName name="QB_ROW_196210" localSheetId="6" hidden="1">'c4-AR Aging'!#REF!</definedName>
    <definedName name="QB_ROW_196230" localSheetId="3" hidden="1">'c4-Stmt of Fin Pos by Month'!$D$21</definedName>
    <definedName name="QB_ROW_197210" localSheetId="6" hidden="1">'c4-AR Aging'!#REF!</definedName>
    <definedName name="QB_ROW_199210" localSheetId="6" hidden="1">'c4-AR Aging'!#REF!</definedName>
    <definedName name="QB_ROW_200210" localSheetId="6" hidden="1">'c4-AR Aging'!#REF!</definedName>
    <definedName name="QB_ROW_200230" localSheetId="3" hidden="1">'c4-Stmt of Fin Pos by Month'!$D$19</definedName>
    <definedName name="QB_ROW_200230" localSheetId="0" hidden="1">'c4-Stmt of Fin. Pos'!$D$18</definedName>
    <definedName name="QB_ROW_20031" localSheetId="2" hidden="1">'c4-Stmt of Act. by Class'!#REF!</definedName>
    <definedName name="QB_ROW_20031" localSheetId="4" hidden="1">'c4-Stmt of Act. by Month'!$D$3</definedName>
    <definedName name="QB_ROW_20031" localSheetId="1" hidden="1">'c4-Stmt of Actv. Act. vs Budget'!$D$4</definedName>
    <definedName name="QB_ROW_201210" localSheetId="6" hidden="1">'c4-AR Aging'!#REF!</definedName>
    <definedName name="QB_ROW_2021" localSheetId="3" hidden="1">'c4-Stmt of Fin Pos by Month'!$C$4</definedName>
    <definedName name="QB_ROW_2021" localSheetId="0" hidden="1">'c4-Stmt of Fin. Pos'!$C$4</definedName>
    <definedName name="QB_ROW_202210" localSheetId="6" hidden="1">'c4-AR Aging'!#REF!</definedName>
    <definedName name="QB_ROW_20331" localSheetId="2" hidden="1">'c4-Stmt of Act. by Class'!#REF!</definedName>
    <definedName name="QB_ROW_20331" localSheetId="4" hidden="1">'c4-Stmt of Act. by Month'!$D$34</definedName>
    <definedName name="QB_ROW_20331" localSheetId="1" hidden="1">'c4-Stmt of Actv. Act. vs Budget'!$D$30</definedName>
    <definedName name="QB_ROW_20350" localSheetId="2" hidden="1">'c4-Stmt of Act. by Class'!#REF!</definedName>
    <definedName name="QB_ROW_20350" localSheetId="4" hidden="1">'c4-Stmt of Act. by Month'!$F$24</definedName>
    <definedName name="QB_ROW_20350" localSheetId="1" hidden="1">'c4-Stmt of Actv. Act. vs Budget'!$F$21</definedName>
    <definedName name="QB_ROW_205040" localSheetId="2" hidden="1">'c4-Stmt of Act. by Class'!#REF!</definedName>
    <definedName name="QB_ROW_205040" localSheetId="4" hidden="1">'c4-Stmt of Act. by Month'!$E$10</definedName>
    <definedName name="QB_ROW_205040" localSheetId="1" hidden="1">'c4-Stmt of Actv. Act. vs Budget'!$E$10</definedName>
    <definedName name="QB_ROW_205340" localSheetId="2" hidden="1">'c4-Stmt of Act. by Class'!#REF!</definedName>
    <definedName name="QB_ROW_205340" localSheetId="4" hidden="1">'c4-Stmt of Act. by Month'!$E$17</definedName>
    <definedName name="QB_ROW_205340" localSheetId="1" hidden="1">'c4-Stmt of Actv. Act. vs Budget'!$E$16</definedName>
    <definedName name="QB_ROW_209250" localSheetId="2" hidden="1">'c4-Stmt of Act. by Class'!#REF!</definedName>
    <definedName name="QB_ROW_209250" localSheetId="4" hidden="1">'c4-Stmt of Act. by Month'!$F$14</definedName>
    <definedName name="QB_ROW_209250" localSheetId="1" hidden="1">'c4-Stmt of Actv. Act. vs Budget'!$F$14</definedName>
    <definedName name="QB_ROW_210210" localSheetId="6" hidden="1">'c4-AR Aging'!#REF!</definedName>
    <definedName name="QB_ROW_210240" localSheetId="2" hidden="1">'c4-Stmt of Act. by Class'!#REF!</definedName>
    <definedName name="QB_ROW_210240" localSheetId="4" hidden="1">'c4-Stmt of Act. by Month'!$E$41</definedName>
    <definedName name="QB_ROW_210240" localSheetId="1" hidden="1">'c4-Stmt of Actv. Act. vs Budget'!$E$37</definedName>
    <definedName name="QB_ROW_21031" localSheetId="2" hidden="1">'c4-Stmt of Act. by Class'!#REF!</definedName>
    <definedName name="QB_ROW_21031" localSheetId="4" hidden="1">'c4-Stmt of Act. by Month'!$D$37</definedName>
    <definedName name="QB_ROW_21031" localSheetId="1" hidden="1">'c4-Stmt of Actv. Act. vs Budget'!$D$33</definedName>
    <definedName name="QB_ROW_211210" localSheetId="6" hidden="1">'c4-AR Aging'!#REF!</definedName>
    <definedName name="QB_ROW_211240" localSheetId="2" hidden="1">'c4-Stmt of Act. by Class'!#REF!</definedName>
    <definedName name="QB_ROW_211240" localSheetId="4" hidden="1">'c4-Stmt of Act. by Month'!$E$48</definedName>
    <definedName name="QB_ROW_211240" localSheetId="1" hidden="1">'c4-Stmt of Actv. Act. vs Budget'!$E$44</definedName>
    <definedName name="QB_ROW_212240" localSheetId="2" hidden="1">'c4-Stmt of Act. by Class'!#REF!</definedName>
    <definedName name="QB_ROW_212240" localSheetId="4" hidden="1">'c4-Stmt of Act. by Month'!$E$53</definedName>
    <definedName name="QB_ROW_212240" localSheetId="1" hidden="1">'c4-Stmt of Actv. Act. vs Budget'!$E$48</definedName>
    <definedName name="QB_ROW_213250" localSheetId="2" hidden="1">'c4-Stmt of Act. by Class'!#REF!</definedName>
    <definedName name="QB_ROW_213250" localSheetId="4" hidden="1">'c4-Stmt of Act. by Month'!$F$6</definedName>
    <definedName name="QB_ROW_213250" localSheetId="1" hidden="1">'c4-Stmt of Actv. Act. vs Budget'!$F$7</definedName>
    <definedName name="QB_ROW_21331" localSheetId="2" hidden="1">'c4-Stmt of Act. by Class'!#REF!</definedName>
    <definedName name="QB_ROW_21331" localSheetId="4" hidden="1">'c4-Stmt of Act. by Month'!$D$55</definedName>
    <definedName name="QB_ROW_21331" localSheetId="1" hidden="1">'c4-Stmt of Actv. Act. vs Budget'!$D$50</definedName>
    <definedName name="QB_ROW_214340" localSheetId="2" hidden="1">'c4-Stmt of Act. by Class'!#REF!</definedName>
    <definedName name="QB_ROW_214340" localSheetId="4" hidden="1">'c4-Stmt of Act. by Month'!$E$38</definedName>
    <definedName name="QB_ROW_214340" localSheetId="1" hidden="1">'c4-Stmt of Actv. Act. vs Budget'!$E$34</definedName>
    <definedName name="QB_ROW_218250" localSheetId="2" hidden="1">'c4-Stmt of Act. by Class'!#REF!</definedName>
    <definedName name="QB_ROW_218250" localSheetId="4" hidden="1">'c4-Stmt of Act. by Month'!$F$11</definedName>
    <definedName name="QB_ROW_218250" localSheetId="1" hidden="1">'c4-Stmt of Actv. Act. vs Budget'!$F$11</definedName>
    <definedName name="QB_ROW_22311" localSheetId="4" hidden="1">'c4-Stmt of Act. by Month'!$B$57</definedName>
    <definedName name="QB_ROW_2255210" localSheetId="6" hidden="1">'c4-AR Aging'!#REF!</definedName>
    <definedName name="QB_ROW_2257210" localSheetId="6" hidden="1">'c4-AR Aging'!#REF!</definedName>
    <definedName name="QB_ROW_2258210" localSheetId="6" hidden="1">'c4-AR Aging'!#REF!</definedName>
    <definedName name="QB_ROW_226250" localSheetId="2" hidden="1">'c4-Stmt of Act. by Class'!#REF!</definedName>
    <definedName name="QB_ROW_226250" localSheetId="4" hidden="1">'c4-Stmt of Act. by Month'!$F$5</definedName>
    <definedName name="QB_ROW_226250" localSheetId="1" hidden="1">'c4-Stmt of Actv. Act. vs Budget'!$F$6</definedName>
    <definedName name="QB_ROW_2276210" localSheetId="6" hidden="1">'c4-AR Aging'!#REF!</definedName>
    <definedName name="QB_ROW_2278210" localSheetId="6" hidden="1">'c4-AR Aging'!#REF!</definedName>
    <definedName name="QB_ROW_229230" localSheetId="3" hidden="1">'c4-Stmt of Fin Pos by Month'!$D$26</definedName>
    <definedName name="QB_ROW_229230" localSheetId="0" hidden="1">'c4-Stmt of Fin. Pos'!$D$23</definedName>
    <definedName name="QB_ROW_2321" localSheetId="3" hidden="1">'c4-Stmt of Fin Pos by Month'!$C$14</definedName>
    <definedName name="QB_ROW_2321" localSheetId="0" hidden="1">'c4-Stmt of Fin. Pos'!$C$13</definedName>
    <definedName name="QB_ROW_2362210" localSheetId="6" hidden="1">'c4-AR Aging'!#REF!</definedName>
    <definedName name="QB_ROW_238210" localSheetId="6" hidden="1">'c4-AR Aging'!#REF!</definedName>
    <definedName name="QB_ROW_238240" localSheetId="2" hidden="1">'c4-Stmt of Act. by Class'!#REF!</definedName>
    <definedName name="QB_ROW_238240" localSheetId="4" hidden="1">'c4-Stmt of Act. by Month'!$E$49</definedName>
    <definedName name="QB_ROW_238240" localSheetId="1" hidden="1">'c4-Stmt of Actv. Act. vs Budget'!$E$45</definedName>
    <definedName name="QB_ROW_240240" localSheetId="3" hidden="1">'c4-Stmt of Fin Pos by Month'!$E$6</definedName>
    <definedName name="QB_ROW_240240" localSheetId="0" hidden="1">'c4-Stmt of Fin. Pos'!$E$6</definedName>
    <definedName name="QB_ROW_2424210" localSheetId="6" hidden="1">'c4-AR Aging'!#REF!</definedName>
    <definedName name="QB_ROW_244240" localSheetId="3" hidden="1">'c4-Stmt of Fin Pos by Month'!$E$68</definedName>
    <definedName name="QB_ROW_247230" localSheetId="3" hidden="1">'c4-Stmt of Fin Pos by Month'!$D$27</definedName>
    <definedName name="QB_ROW_247230" localSheetId="0" hidden="1">'c4-Stmt of Fin. Pos'!$D$24</definedName>
    <definedName name="QB_ROW_248050" localSheetId="3" hidden="1">'c4-Stmt of Fin Pos by Month'!$F$47</definedName>
    <definedName name="QB_ROW_248050" localSheetId="0" hidden="1">'c4-Stmt of Fin. Pos'!$F$43</definedName>
    <definedName name="QB_ROW_248350" localSheetId="3" hidden="1">'c4-Stmt of Fin Pos by Month'!$F$52</definedName>
    <definedName name="QB_ROW_248350" localSheetId="0" hidden="1">'c4-Stmt of Fin. Pos'!$F$46</definedName>
    <definedName name="QB_ROW_254230" localSheetId="3" hidden="1">'c4-Stmt of Fin Pos by Month'!$D$72</definedName>
    <definedName name="QB_ROW_254230" localSheetId="0" hidden="1">'c4-Stmt of Fin. Pos'!$D$62</definedName>
    <definedName name="QB_ROW_256220" localSheetId="3" hidden="1">'c4-Stmt of Fin Pos by Month'!$C$31</definedName>
    <definedName name="QB_ROW_256220" localSheetId="0" hidden="1">'c4-Stmt of Fin. Pos'!$C$28</definedName>
    <definedName name="QB_ROW_257240" localSheetId="2" hidden="1">'c4-Stmt of Act. by Class'!#REF!</definedName>
    <definedName name="QB_ROW_257240" localSheetId="4" hidden="1">'c4-Stmt of Act. by Month'!$E$31</definedName>
    <definedName name="QB_ROW_257240" localSheetId="1" hidden="1">'c4-Stmt of Actv. Act. vs Budget'!$E$28</definedName>
    <definedName name="QB_ROW_260230" localSheetId="3" hidden="1">'c4-Stmt of Fin Pos by Month'!$D$20</definedName>
    <definedName name="QB_ROW_265260" localSheetId="3" hidden="1">'c4-Stmt of Fin Pos by Month'!$G$49</definedName>
    <definedName name="QB_ROW_266240" localSheetId="3" hidden="1">'c4-Stmt of Fin Pos by Month'!$E$7</definedName>
    <definedName name="QB_ROW_266240" localSheetId="0" hidden="1">'c4-Stmt of Fin. Pos'!$E$7</definedName>
    <definedName name="QB_ROW_267260" localSheetId="3" hidden="1">'c4-Stmt of Fin Pos by Month'!$G$50</definedName>
    <definedName name="QB_ROW_267260" localSheetId="0" hidden="1">'c4-Stmt of Fin. Pos'!$G$44</definedName>
    <definedName name="QB_ROW_268340" localSheetId="4" hidden="1">'c4-Stmt of Act. by Month'!$E$33</definedName>
    <definedName name="QB_ROW_27050" localSheetId="2" hidden="1">'c4-Stmt of Act. by Class'!#REF!</definedName>
    <definedName name="QB_ROW_27050" localSheetId="4" hidden="1">'c4-Stmt of Act. by Month'!$F$25</definedName>
    <definedName name="QB_ROW_27050" localSheetId="1" hidden="1">'c4-Stmt of Actv. Act. vs Budget'!$F$22</definedName>
    <definedName name="QB_ROW_27350" localSheetId="2" hidden="1">'c4-Stmt of Act. by Class'!#REF!</definedName>
    <definedName name="QB_ROW_27350" localSheetId="4" hidden="1">'c4-Stmt of Act. by Month'!$F$29</definedName>
    <definedName name="QB_ROW_27350" localSheetId="1" hidden="1">'c4-Stmt of Actv. Act. vs Budget'!$F$26</definedName>
    <definedName name="QB_ROW_2744210" localSheetId="5" hidden="1">'c4-AP Aging'!#REF!</definedName>
    <definedName name="QB_ROW_278210" localSheetId="6" hidden="1">'c4-AR Aging'!#REF!</definedName>
    <definedName name="QB_ROW_280210" localSheetId="6" hidden="1">'c4-AR Aging'!#REF!</definedName>
    <definedName name="QB_ROW_281210" localSheetId="6" hidden="1">'c4-AR Aging'!#REF!</definedName>
    <definedName name="QB_ROW_283240" localSheetId="3" hidden="1">'c4-Stmt of Fin Pos by Month'!$E$23</definedName>
    <definedName name="QB_ROW_283240" localSheetId="0" hidden="1">'c4-Stmt of Fin. Pos'!$E$20</definedName>
    <definedName name="QB_ROW_284240" localSheetId="2" hidden="1">'c4-Stmt of Act. by Class'!#REF!</definedName>
    <definedName name="QB_ROW_284240" localSheetId="4" hidden="1">'c4-Stmt of Act. by Month'!$E$40</definedName>
    <definedName name="QB_ROW_284240" localSheetId="1" hidden="1">'c4-Stmt of Actv. Act. vs Budget'!$E$36</definedName>
    <definedName name="QB_ROW_285210" localSheetId="6" hidden="1">'c4-AR Aging'!#REF!</definedName>
    <definedName name="QB_ROW_287250" localSheetId="2" hidden="1">'c4-Stmt of Act. by Class'!#REF!</definedName>
    <definedName name="QB_ROW_287250" localSheetId="4" hidden="1">'c4-Stmt of Act. by Month'!$F$12</definedName>
    <definedName name="QB_ROW_287250" localSheetId="1" hidden="1">'c4-Stmt of Actv. Act. vs Budget'!$F$12</definedName>
    <definedName name="QB_ROW_289260" localSheetId="2" hidden="1">'c4-Stmt of Act. by Class'!#REF!</definedName>
    <definedName name="QB_ROW_289260" localSheetId="4" hidden="1">'c4-Stmt of Act. by Month'!$G$26</definedName>
    <definedName name="QB_ROW_289260" localSheetId="1" hidden="1">'c4-Stmt of Actv. Act. vs Budget'!$G$23</definedName>
    <definedName name="QB_ROW_2911210" localSheetId="6" hidden="1">'c4-AR Aging'!#REF!</definedName>
    <definedName name="QB_ROW_291260" localSheetId="3" hidden="1">'c4-Stmt of Fin Pos by Month'!$G$51</definedName>
    <definedName name="QB_ROW_291260" localSheetId="0" hidden="1">'c4-Stmt of Fin. Pos'!$G$45</definedName>
    <definedName name="QB_ROW_294250" localSheetId="4" hidden="1">'c4-Stmt of Act. by Month'!$F$16</definedName>
    <definedName name="QB_ROW_295240" localSheetId="3" hidden="1">'c4-Stmt of Fin Pos by Month'!$E$65</definedName>
    <definedName name="QB_ROW_295240" localSheetId="0" hidden="1">'c4-Stmt of Fin. Pos'!$E$56</definedName>
    <definedName name="QB_ROW_297020" localSheetId="3" hidden="1">'c4-Stmt of Fin Pos by Month'!$C$77</definedName>
    <definedName name="QB_ROW_297020" localSheetId="0" hidden="1">'c4-Stmt of Fin. Pos'!$C$67</definedName>
    <definedName name="QB_ROW_297210" localSheetId="6" hidden="1">'c4-AR Aging'!#REF!</definedName>
    <definedName name="QB_ROW_297320" localSheetId="3" hidden="1">'c4-Stmt of Fin Pos by Month'!$C$82</definedName>
    <definedName name="QB_ROW_297320" localSheetId="0" hidden="1">'c4-Stmt of Fin. Pos'!$C$71</definedName>
    <definedName name="QB_ROW_298230" localSheetId="3" hidden="1">'c4-Stmt of Fin Pos by Month'!$D$78</definedName>
    <definedName name="QB_ROW_298230" localSheetId="0" hidden="1">'c4-Stmt of Fin. Pos'!$D$68</definedName>
    <definedName name="QB_ROW_299230" localSheetId="3" hidden="1">'c4-Stmt of Fin Pos by Month'!$D$79</definedName>
    <definedName name="QB_ROW_299230" localSheetId="0" hidden="1">'c4-Stmt of Fin. Pos'!$D$69</definedName>
    <definedName name="QB_ROW_300210" localSheetId="6" hidden="1">'c4-AR Aging'!#REF!</definedName>
    <definedName name="QB_ROW_300260" localSheetId="2" hidden="1">'c4-Stmt of Act. by Class'!#REF!</definedName>
    <definedName name="QB_ROW_300260" localSheetId="4" hidden="1">'c4-Stmt of Act. by Month'!$G$27</definedName>
    <definedName name="QB_ROW_300260" localSheetId="1" hidden="1">'c4-Stmt of Actv. Act. vs Budget'!$G$24</definedName>
    <definedName name="QB_ROW_301" localSheetId="3" hidden="1">'c4-Stmt of Fin Pos by Month'!$A$38</definedName>
    <definedName name="QB_ROW_301" localSheetId="0" hidden="1">'c4-Stmt of Fin. Pos'!$A$34</definedName>
    <definedName name="QB_ROW_301210" localSheetId="6" hidden="1">'c4-AR Aging'!#REF!</definedName>
    <definedName name="QB_ROW_301260" localSheetId="2" hidden="1">'c4-Stmt of Act. by Class'!#REF!</definedName>
    <definedName name="QB_ROW_301260" localSheetId="4" hidden="1">'c4-Stmt of Act. by Month'!$G$28</definedName>
    <definedName name="QB_ROW_301260" localSheetId="1" hidden="1">'c4-Stmt of Actv. Act. vs Budget'!$G$25</definedName>
    <definedName name="QB_ROW_3021" localSheetId="3" hidden="1">'c4-Stmt of Fin Pos by Month'!$C$15</definedName>
    <definedName name="QB_ROW_3021" localSheetId="0" hidden="1">'c4-Stmt of Fin. Pos'!$C$14</definedName>
    <definedName name="QB_ROW_302210" localSheetId="6" hidden="1">'c4-AR Aging'!#REF!</definedName>
    <definedName name="QB_ROW_302230" localSheetId="3" hidden="1">'c4-Stmt of Fin Pos by Month'!$D$80</definedName>
    <definedName name="QB_ROW_302230" localSheetId="0" hidden="1">'c4-Stmt of Fin. Pos'!$D$70</definedName>
    <definedName name="QB_ROW_303230" localSheetId="3" hidden="1">'c4-Stmt of Fin Pos by Month'!$D$81</definedName>
    <definedName name="QB_ROW_3040" localSheetId="3" hidden="1">'c4-Stmt of Fin Pos by Month'!$E$61</definedName>
    <definedName name="QB_ROW_305210" localSheetId="6" hidden="1">'c4-AR Aging'!#REF!</definedName>
    <definedName name="QB_ROW_305250" localSheetId="3" hidden="1">'c4-Stmt of Fin Pos by Month'!$F$62</definedName>
    <definedName name="QB_ROW_306040" localSheetId="3" hidden="1">'c4-Stmt of Fin Pos by Month'!$E$56</definedName>
    <definedName name="QB_ROW_306040" localSheetId="0" hidden="1">'c4-Stmt of Fin. Pos'!$E$50</definedName>
    <definedName name="QB_ROW_306340" localSheetId="3" hidden="1">'c4-Stmt of Fin Pos by Month'!$E$60</definedName>
    <definedName name="QB_ROW_306340" localSheetId="0" hidden="1">'c4-Stmt of Fin. Pos'!$E$54</definedName>
    <definedName name="QB_ROW_307250" localSheetId="3" hidden="1">'c4-Stmt of Fin Pos by Month'!$F$57</definedName>
    <definedName name="QB_ROW_307250" localSheetId="0" hidden="1">'c4-Stmt of Fin. Pos'!$F$51</definedName>
    <definedName name="QB_ROW_308020" localSheetId="3" hidden="1">'c4-Stmt of Fin Pos by Month'!$C$83</definedName>
    <definedName name="QB_ROW_308320" localSheetId="3" hidden="1">'c4-Stmt of Fin Pos by Month'!$C$85</definedName>
    <definedName name="QB_ROW_309230" localSheetId="3" hidden="1">'c4-Stmt of Fin Pos by Month'!$D$84</definedName>
    <definedName name="QB_ROW_310210" localSheetId="6" hidden="1">'c4-AR Aging'!#REF!</definedName>
    <definedName name="QB_ROW_310250" localSheetId="2" hidden="1">'c4-Stmt of Act. by Class'!#REF!</definedName>
    <definedName name="QB_ROW_310250" localSheetId="4" hidden="1">'c4-Stmt of Act. by Month'!$F$15</definedName>
    <definedName name="QB_ROW_310250" localSheetId="1" hidden="1">'c4-Stmt of Actv. Act. vs Budget'!$F$15</definedName>
    <definedName name="QB_ROW_31301" localSheetId="6" hidden="1">'c4-AR Aging'!#REF!</definedName>
    <definedName name="QB_ROW_314040" localSheetId="3" hidden="1">'c4-Stmt of Fin Pos by Month'!$E$8</definedName>
    <definedName name="QB_ROW_314040" localSheetId="0" hidden="1">'c4-Stmt of Fin. Pos'!$E$8</definedName>
    <definedName name="QB_ROW_314250" localSheetId="3" hidden="1">'c4-Stmt of Fin Pos by Month'!$F$11</definedName>
    <definedName name="QB_ROW_314340" localSheetId="3" hidden="1">'c4-Stmt of Fin Pos by Month'!$E$12</definedName>
    <definedName name="QB_ROW_314340" localSheetId="0" hidden="1">'c4-Stmt of Fin. Pos'!$E$11</definedName>
    <definedName name="QB_ROW_315250" localSheetId="3" hidden="1">'c4-Stmt of Fin Pos by Month'!$F$58</definedName>
    <definedName name="QB_ROW_315250" localSheetId="0" hidden="1">'c4-Stmt of Fin. Pos'!$F$52</definedName>
    <definedName name="QB_ROW_3161210" localSheetId="5" hidden="1">'c4-AP Aging'!$B$8</definedName>
    <definedName name="QB_ROW_316250" localSheetId="3" hidden="1">'c4-Stmt of Fin Pos by Month'!$F$59</definedName>
    <definedName name="QB_ROW_316250" localSheetId="0" hidden="1">'c4-Stmt of Fin. Pos'!$F$53</definedName>
    <definedName name="QB_ROW_3167210" localSheetId="6" hidden="1">'c4-AR Aging'!#REF!</definedName>
    <definedName name="QB_ROW_3170210" localSheetId="6" hidden="1">'c4-AR Aging'!#REF!</definedName>
    <definedName name="QB_ROW_317210" localSheetId="6" hidden="1">'c4-AR Aging'!#REF!</definedName>
    <definedName name="QB_ROW_3173210" localSheetId="6" hidden="1">'c4-AR Aging'!#REF!</definedName>
    <definedName name="QB_ROW_318260" localSheetId="3" hidden="1">'c4-Stmt of Fin Pos by Month'!$G$48</definedName>
    <definedName name="QB_ROW_319210" localSheetId="6" hidden="1">'c4-AR Aging'!#REF!</definedName>
    <definedName name="QB_ROW_319250" localSheetId="3" hidden="1">'c4-Stmt of Fin Pos by Month'!$F$9</definedName>
    <definedName name="QB_ROW_319250" localSheetId="0" hidden="1">'c4-Stmt of Fin. Pos'!$F$9</definedName>
    <definedName name="QB_ROW_320250" localSheetId="3" hidden="1">'c4-Stmt of Fin Pos by Month'!$F$10</definedName>
    <definedName name="QB_ROW_320250" localSheetId="0" hidden="1">'c4-Stmt of Fin. Pos'!$F$10</definedName>
    <definedName name="QB_ROW_3213210" localSheetId="6" hidden="1">'c4-AR Aging'!#REF!</definedName>
    <definedName name="QB_ROW_3218210" localSheetId="6" hidden="1">'c4-AR Aging'!#REF!</definedName>
    <definedName name="QB_ROW_3223210" localSheetId="6" hidden="1">'c4-AR Aging'!#REF!</definedName>
    <definedName name="QB_ROW_32301" localSheetId="5" hidden="1">'c4-AP Aging'!#REF!</definedName>
    <definedName name="QB_ROW_3239210" localSheetId="5" hidden="1">'c4-AP Aging'!$B$6</definedName>
    <definedName name="QB_ROW_3250" localSheetId="3" hidden="1">'c4-Stmt of Fin Pos by Month'!$F$63</definedName>
    <definedName name="QB_ROW_326210" localSheetId="6" hidden="1">'c4-AR Aging'!#REF!</definedName>
    <definedName name="QB_ROW_327210" localSheetId="6" hidden="1">'c4-AR Aging'!#REF!</definedName>
    <definedName name="QB_ROW_329210" localSheetId="6" hidden="1">'c4-AR Aging'!#REF!</definedName>
    <definedName name="QB_ROW_330210" localSheetId="6" hidden="1">'c4-AR Aging'!#REF!</definedName>
    <definedName name="QB_ROW_3321" localSheetId="3" hidden="1">'c4-Stmt of Fin Pos by Month'!$C$17</definedName>
    <definedName name="QB_ROW_3321" localSheetId="0" hidden="1">'c4-Stmt of Fin. Pos'!$C$16</definedName>
    <definedName name="QB_ROW_33250" localSheetId="2" hidden="1">'c4-Stmt of Act. by Class'!#REF!</definedName>
    <definedName name="QB_ROW_33250" localSheetId="4" hidden="1">'c4-Stmt of Act. by Month'!$F$13</definedName>
    <definedName name="QB_ROW_33250" localSheetId="1" hidden="1">'c4-Stmt of Actv. Act. vs Budget'!$F$13</definedName>
    <definedName name="QB_ROW_3340" localSheetId="3" hidden="1">'c4-Stmt of Fin Pos by Month'!$E$64</definedName>
    <definedName name="QB_ROW_3340" localSheetId="0" hidden="1">'c4-Stmt of Fin. Pos'!$E$55</definedName>
    <definedName name="QB_ROW_3354210" localSheetId="6" hidden="1">'c4-AR Aging'!#REF!</definedName>
    <definedName name="QB_ROW_3360210" localSheetId="6" hidden="1">'c4-AR Aging'!#REF!</definedName>
    <definedName name="QB_ROW_3633210" localSheetId="6" hidden="1">'c4-AR Aging'!#REF!</definedName>
    <definedName name="QB_ROW_3634210" localSheetId="6" hidden="1">'c4-AR Aging'!#REF!</definedName>
    <definedName name="QB_ROW_3635210" localSheetId="6" hidden="1">'c4-AR Aging'!#REF!</definedName>
    <definedName name="QB_ROW_3651210" localSheetId="6" hidden="1">'c4-AR Aging'!#REF!</definedName>
    <definedName name="QB_ROW_365210" localSheetId="6" hidden="1">'c4-AR Aging'!#REF!</definedName>
    <definedName name="QB_ROW_3658210" localSheetId="6" hidden="1">'c4-AR Aging'!#REF!</definedName>
    <definedName name="QB_ROW_3659210" localSheetId="6" hidden="1">'c4-AR Aging'!#REF!</definedName>
    <definedName name="QB_ROW_369210" localSheetId="6" hidden="1">'c4-AR Aging'!#REF!</definedName>
    <definedName name="QB_ROW_373210" localSheetId="6" hidden="1">'c4-AR Aging'!#REF!</definedName>
    <definedName name="QB_ROW_378210" localSheetId="5" hidden="1">'c4-AP Aging'!#REF!</definedName>
    <definedName name="QB_ROW_38250" localSheetId="4" hidden="1">'c4-Stmt of Act. by Month'!$F$19</definedName>
    <definedName name="QB_ROW_385210" localSheetId="6" hidden="1">'c4-AR Aging'!#REF!</definedName>
    <definedName name="QB_ROW_39250" localSheetId="2" hidden="1">'c4-Stmt of Act. by Class'!#REF!</definedName>
    <definedName name="QB_ROW_39250" localSheetId="4" hidden="1">'c4-Stmt of Act. by Month'!$F$20</definedName>
    <definedName name="QB_ROW_39250" localSheetId="1" hidden="1">'c4-Stmt of Actv. Act. vs Budget'!$F$18</definedName>
    <definedName name="QB_ROW_3936210" localSheetId="5" hidden="1">'c4-AP Aging'!$B$9</definedName>
    <definedName name="QB_ROW_398210" localSheetId="6" hidden="1">'c4-AR Aging'!#REF!</definedName>
    <definedName name="QB_ROW_4021" localSheetId="3" hidden="1">'c4-Stmt of Fin Pos by Month'!$C$18</definedName>
    <definedName name="QB_ROW_4021" localSheetId="0" hidden="1">'c4-Stmt of Fin. Pos'!$C$17</definedName>
    <definedName name="QB_ROW_4047210" localSheetId="6" hidden="1">'c4-AR Aging'!#REF!</definedName>
    <definedName name="QB_ROW_4080210" localSheetId="6" hidden="1">'c4-AR Aging'!#REF!</definedName>
    <definedName name="QB_ROW_4092210" localSheetId="6" hidden="1">'c4-AR Aging'!#REF!</definedName>
    <definedName name="QB_ROW_4102210" localSheetId="6" hidden="1">'c4-AR Aging'!#REF!</definedName>
    <definedName name="QB_ROW_4103210" localSheetId="6" hidden="1">'c4-AR Aging'!#REF!</definedName>
    <definedName name="QB_ROW_4185210" localSheetId="6" hidden="1">'c4-AR Aging'!#REF!</definedName>
    <definedName name="QB_ROW_4304210" localSheetId="6" hidden="1">'c4-AR Aging'!#REF!</definedName>
    <definedName name="QB_ROW_4321" localSheetId="3" hidden="1">'c4-Stmt of Fin Pos by Month'!$C$28</definedName>
    <definedName name="QB_ROW_4321" localSheetId="0" hidden="1">'c4-Stmt of Fin. Pos'!$C$25</definedName>
    <definedName name="QB_ROW_43240" localSheetId="2" hidden="1">'c4-Stmt of Act. by Class'!#REF!</definedName>
    <definedName name="QB_ROW_43240" localSheetId="4" hidden="1">'c4-Stmt of Act. by Month'!$E$32</definedName>
    <definedName name="QB_ROW_43240" localSheetId="1" hidden="1">'c4-Stmt of Actv. Act. vs Budget'!$E$29</definedName>
    <definedName name="QB_ROW_4356210" localSheetId="6" hidden="1">'c4-AR Aging'!#REF!</definedName>
    <definedName name="QB_ROW_4361210" localSheetId="6" hidden="1">'c4-AR Aging'!#REF!</definedName>
    <definedName name="QB_ROW_4362210" localSheetId="6" hidden="1">'c4-AR Aging'!#REF!</definedName>
    <definedName name="QB_ROW_4408210" localSheetId="6" hidden="1">'c4-AR Aging'!#REF!</definedName>
    <definedName name="QB_ROW_4430210" localSheetId="6" hidden="1">'c4-AR Aging'!#REF!</definedName>
    <definedName name="QB_ROW_4478210" localSheetId="6" hidden="1">'c4-AR Aging'!#REF!</definedName>
    <definedName name="QB_ROW_4494210" localSheetId="6" hidden="1">'c4-AR Aging'!#REF!</definedName>
    <definedName name="QB_ROW_4496210" localSheetId="6" hidden="1">'c4-AR Aging'!#REF!</definedName>
    <definedName name="QB_ROW_4516210" localSheetId="6" hidden="1">'c4-AR Aging'!#REF!</definedName>
    <definedName name="QB_ROW_4535210" localSheetId="6" hidden="1">'c4-AR Aging'!#REF!</definedName>
    <definedName name="QB_ROW_4543210" localSheetId="6" hidden="1">'c4-AR Aging'!#REF!</definedName>
    <definedName name="QB_ROW_4579210" localSheetId="6" hidden="1">'c4-AR Aging'!#REF!</definedName>
    <definedName name="QB_ROW_4584210" localSheetId="6" hidden="1">'c4-AR Aging'!#REF!</definedName>
    <definedName name="QB_ROW_4657210" localSheetId="6" hidden="1">'c4-AR Aging'!#REF!</definedName>
    <definedName name="QB_ROW_4658210" localSheetId="6" hidden="1">'c4-AR Aging'!#REF!</definedName>
    <definedName name="QB_ROW_4689210" localSheetId="6" hidden="1">'c4-AR Aging'!#REF!</definedName>
    <definedName name="QB_ROW_4714210" localSheetId="6" hidden="1">'c4-AR Aging'!#REF!</definedName>
    <definedName name="QB_ROW_4741210" localSheetId="6" hidden="1">'c4-AR Aging'!#REF!</definedName>
    <definedName name="QB_ROW_4811210" localSheetId="6" hidden="1">'c4-AR Aging'!#REF!</definedName>
    <definedName name="QB_ROW_4822210" localSheetId="6" hidden="1">'c4-AR Aging'!#REF!</definedName>
    <definedName name="QB_ROW_4829210" localSheetId="6" hidden="1">'c4-AR Aging'!#REF!</definedName>
    <definedName name="QB_ROW_4871210" localSheetId="6" hidden="1">'c4-AR Aging'!#REF!</definedName>
    <definedName name="QB_ROW_4878210" localSheetId="6" hidden="1">'c4-AR Aging'!#REF!</definedName>
    <definedName name="QB_ROW_4905210" localSheetId="5" hidden="1">'c4-AP Aging'!$B$3</definedName>
    <definedName name="QB_ROW_4930210" localSheetId="5" hidden="1">'c4-AP Aging'!$B$4</definedName>
    <definedName name="QB_ROW_4931210" localSheetId="6" hidden="1">'c4-AR Aging'!#REF!</definedName>
    <definedName name="QB_ROW_4932210" localSheetId="6" hidden="1">'c4-AR Aging'!#REF!</definedName>
    <definedName name="QB_ROW_4945210" localSheetId="6" hidden="1">'c4-AR Aging'!#REF!</definedName>
    <definedName name="QB_ROW_4981210" localSheetId="5" hidden="1">'c4-AP Aging'!#REF!</definedName>
    <definedName name="QB_ROW_4986210" localSheetId="6" hidden="1">'c4-AR Aging'!#REF!</definedName>
    <definedName name="QB_ROW_5011" localSheetId="3" hidden="1">'c4-Stmt of Fin Pos by Month'!$B$30</definedName>
    <definedName name="QB_ROW_5011" localSheetId="0" hidden="1">'c4-Stmt of Fin. Pos'!$B$27</definedName>
    <definedName name="QB_ROW_5031210" localSheetId="6" hidden="1">'c4-AR Aging'!#REF!</definedName>
    <definedName name="QB_ROW_5033210" localSheetId="6" hidden="1">'c4-AR Aging'!#REF!</definedName>
    <definedName name="QB_ROW_5039210" localSheetId="6" hidden="1">'c4-AR Aging'!#REF!</definedName>
    <definedName name="QB_ROW_5073210" localSheetId="6" hidden="1">'c4-AR Aging'!#REF!</definedName>
    <definedName name="QB_ROW_5094210" localSheetId="6" hidden="1">'c4-AR Aging'!#REF!</definedName>
    <definedName name="QB_ROW_5100210" localSheetId="6" hidden="1">'c4-AR Aging'!#REF!</definedName>
    <definedName name="QB_ROW_5110210" localSheetId="6" hidden="1">'c4-AR Aging'!#REF!</definedName>
    <definedName name="QB_ROW_5111210" localSheetId="6" hidden="1">'c4-AR Aging'!#REF!</definedName>
    <definedName name="QB_ROW_5115210" localSheetId="5" hidden="1">'c4-AP Aging'!$B$2</definedName>
    <definedName name="QB_ROW_51240" localSheetId="2" hidden="1">'c4-Stmt of Act. by Class'!#REF!</definedName>
    <definedName name="QB_ROW_51240" localSheetId="4" hidden="1">'c4-Stmt of Act. by Month'!$E$52</definedName>
    <definedName name="QB_ROW_51240" localSheetId="1" hidden="1">'c4-Stmt of Actv. Act. vs Budget'!$E$47</definedName>
    <definedName name="QB_ROW_5209210" localSheetId="6" hidden="1">'c4-AR Aging'!#REF!</definedName>
    <definedName name="QB_ROW_5211210" localSheetId="6" hidden="1">'c4-AR Aging'!#REF!</definedName>
    <definedName name="QB_ROW_5212210" localSheetId="6" hidden="1">'c4-AR Aging'!#REF!</definedName>
    <definedName name="QB_ROW_5216210" localSheetId="6" hidden="1">'c4-AR Aging'!#REF!</definedName>
    <definedName name="QB_ROW_5285210" localSheetId="5" hidden="1">'c4-AP Aging'!#REF!</definedName>
    <definedName name="QB_ROW_5288210" localSheetId="6" hidden="1">'c4-AR Aging'!#REF!</definedName>
    <definedName name="QB_ROW_5301210" localSheetId="6" hidden="1">'c4-AR Aging'!#REF!</definedName>
    <definedName name="QB_ROW_5311" localSheetId="3" hidden="1">'c4-Stmt of Fin Pos by Month'!$B$34</definedName>
    <definedName name="QB_ROW_5311" localSheetId="0" hidden="1">'c4-Stmt of Fin. Pos'!$B$30</definedName>
    <definedName name="QB_ROW_5315210" localSheetId="6" hidden="1">'c4-AR Aging'!#REF!</definedName>
    <definedName name="QB_ROW_5324210" localSheetId="6" hidden="1">'c4-AR Aging'!#REF!</definedName>
    <definedName name="QB_ROW_53340" localSheetId="2" hidden="1">'c4-Stmt of Act. by Class'!#REF!</definedName>
    <definedName name="QB_ROW_53340" localSheetId="4" hidden="1">'c4-Stmt of Act. by Month'!$E$51</definedName>
    <definedName name="QB_ROW_53340" localSheetId="1" hidden="1">'c4-Stmt of Actv. Act. vs Budget'!$E$46</definedName>
    <definedName name="QB_ROW_5378210" localSheetId="6" hidden="1">'c4-AR Aging'!#REF!</definedName>
    <definedName name="QB_ROW_5386210" localSheetId="5" hidden="1">'c4-AP Aging'!$B$7</definedName>
    <definedName name="QB_ROW_5392210" localSheetId="6" hidden="1">'c4-AR Aging'!#REF!</definedName>
    <definedName name="QB_ROW_5397210" localSheetId="5" hidden="1">'c4-AP Aging'!#REF!</definedName>
    <definedName name="QB_ROW_5402210" localSheetId="6" hidden="1">'c4-AR Aging'!#REF!</definedName>
    <definedName name="QB_ROW_573210" localSheetId="6" hidden="1">'c4-AR Aging'!#REF!</definedName>
    <definedName name="QB_ROW_6011" localSheetId="3" hidden="1">'c4-Stmt of Fin Pos by Month'!$B$35</definedName>
    <definedName name="QB_ROW_6011" localSheetId="0" hidden="1">'c4-Stmt of Fin. Pos'!$B$31</definedName>
    <definedName name="QB_ROW_62340" localSheetId="4" hidden="1">'c4-Stmt of Act. by Month'!$E$50</definedName>
    <definedName name="QB_ROW_6311" localSheetId="3" hidden="1">'c4-Stmt of Fin Pos by Month'!$B$37</definedName>
    <definedName name="QB_ROW_6311" localSheetId="0" hidden="1">'c4-Stmt of Fin. Pos'!$B$33</definedName>
    <definedName name="QB_ROW_67210" localSheetId="6" hidden="1">'c4-AR Aging'!#REF!</definedName>
    <definedName name="QB_ROW_676210" localSheetId="6" hidden="1">'c4-AR Aging'!#REF!</definedName>
    <definedName name="QB_ROW_7001" localSheetId="3" hidden="1">'c4-Stmt of Fin Pos by Month'!$A$39</definedName>
    <definedName name="QB_ROW_7001" localSheetId="0" hidden="1">'c4-Stmt of Fin. Pos'!$A$35</definedName>
    <definedName name="QB_ROW_7030" localSheetId="3" hidden="1">'c4-Stmt of Fin Pos by Month'!$D$5</definedName>
    <definedName name="QB_ROW_7030" localSheetId="0" hidden="1">'c4-Stmt of Fin. Pos'!$D$5</definedName>
    <definedName name="QB_ROW_7301" localSheetId="3" hidden="1">'c4-Stmt of Fin Pos by Month'!$A$88</definedName>
    <definedName name="QB_ROW_7301" localSheetId="0" hidden="1">'c4-Stmt of Fin. Pos'!$A$74</definedName>
    <definedName name="QB_ROW_7330" localSheetId="3" hidden="1">'c4-Stmt of Fin Pos by Month'!$D$13</definedName>
    <definedName name="QB_ROW_7330" localSheetId="0" hidden="1">'c4-Stmt of Fin. Pos'!$D$12</definedName>
    <definedName name="QB_ROW_8011" localSheetId="3" hidden="1">'c4-Stmt of Fin Pos by Month'!$B$40</definedName>
    <definedName name="QB_ROW_8011" localSheetId="0" hidden="1">'c4-Stmt of Fin. Pos'!$B$36</definedName>
    <definedName name="QB_ROW_8311" localSheetId="3" hidden="1">'c4-Stmt of Fin Pos by Month'!$B$74</definedName>
    <definedName name="QB_ROW_8311" localSheetId="0" hidden="1">'c4-Stmt of Fin. Pos'!$B$64</definedName>
    <definedName name="QB_ROW_861210" localSheetId="6" hidden="1">'c4-AR Aging'!#REF!</definedName>
    <definedName name="QB_ROW_86321" localSheetId="2" hidden="1">'c4-Stmt of Act. by Class'!#REF!</definedName>
    <definedName name="QB_ROW_86321" localSheetId="4" hidden="1">'c4-Stmt of Act. by Month'!$C$36</definedName>
    <definedName name="QB_ROW_86321" localSheetId="1" hidden="1">'c4-Stmt of Actv. Act. vs Budget'!$C$32</definedName>
    <definedName name="QB_ROW_87331" localSheetId="2" hidden="1">'c4-Stmt of Act. by Class'!#REF!</definedName>
    <definedName name="QB_ROW_87331" localSheetId="4" hidden="1">'c4-Stmt of Act. by Month'!$D$35</definedName>
    <definedName name="QB_ROW_87331" localSheetId="1" hidden="1">'c4-Stmt of Actv. Act. vs Budget'!$D$31</definedName>
    <definedName name="QB_ROW_880210" localSheetId="5" hidden="1">'c4-AP Aging'!$B$5</definedName>
    <definedName name="QB_ROW_9021" localSheetId="3" hidden="1">'c4-Stmt of Fin Pos by Month'!$C$41</definedName>
    <definedName name="QB_ROW_9021" localSheetId="0" hidden="1">'c4-Stmt of Fin. Pos'!$C$37</definedName>
    <definedName name="QB_ROW_90250" localSheetId="2" hidden="1">'c4-Stmt of Act. by Class'!#REF!</definedName>
    <definedName name="QB_ROW_90250" localSheetId="4" hidden="1">'c4-Stmt of Act. by Month'!$F$21</definedName>
    <definedName name="QB_ROW_90250" localSheetId="1" hidden="1">'c4-Stmt of Actv. Act. vs Budget'!$F$19</definedName>
    <definedName name="QB_ROW_91210" localSheetId="6" hidden="1">'c4-AR Aging'!#REF!</definedName>
    <definedName name="QB_ROW_92210" localSheetId="6" hidden="1">'c4-AR Aging'!#REF!</definedName>
    <definedName name="QB_ROW_9321" localSheetId="3" hidden="1">'c4-Stmt of Fin Pos by Month'!$C$70</definedName>
    <definedName name="QB_ROW_9321" localSheetId="0" hidden="1">'c4-Stmt of Fin. Pos'!$C$60</definedName>
    <definedName name="QB_ROW_93210" localSheetId="6" hidden="1">'c4-AR Aging'!#REF!</definedName>
    <definedName name="QB_ROW_992210" localSheetId="6" hidden="1">'c4-AR Aging'!#REF!</definedName>
    <definedName name="QBCANSUPPORTUPDATE" localSheetId="5">TRUE</definedName>
    <definedName name="QBCANSUPPORTUPDATE" localSheetId="6">TRUE</definedName>
    <definedName name="QBCANSUPPORTUPDATE" localSheetId="2">TRUE</definedName>
    <definedName name="QBCANSUPPORTUPDATE" localSheetId="4">TRUE</definedName>
    <definedName name="QBCANSUPPORTUPDATE" localSheetId="1">TRUE</definedName>
    <definedName name="QBCANSUPPORTUPDATE" localSheetId="3">TRUE</definedName>
    <definedName name="QBCANSUPPORTUPDATE" localSheetId="0">TRUE</definedName>
    <definedName name="QBCOMPANYFILENAME" localSheetId="5">"\\Gaston\lwvc\QuickBooks\LWVC2004-2005.QBW"</definedName>
    <definedName name="QBCOMPANYFILENAME" localSheetId="6">"\\Gaston\lwvc\QuickBooks\LWVC2004-2005.QBW"</definedName>
    <definedName name="QBCOMPANYFILENAME" localSheetId="2">"\\Gaston\lwvc\QuickBooks\LWVC2004-2005.QBW"</definedName>
    <definedName name="QBCOMPANYFILENAME" localSheetId="4">"\\Gaston\lwvc\QuickBooks\LWVC2004-2005.QBW"</definedName>
    <definedName name="QBCOMPANYFILENAME" localSheetId="1">"\\Gaston\lwvc\QuickBooks\LWVC2004-2005.QBW"</definedName>
    <definedName name="QBCOMPANYFILENAME" localSheetId="3">"\\Gaston\lwvc\QuickBooks\LWVC2004-2005.QBW"</definedName>
    <definedName name="QBCOMPANYFILENAME" localSheetId="0">"\\Gaston\lwvc\QuickBooks\LWVC2004-2005.QBW"</definedName>
    <definedName name="QBENDDATE" localSheetId="5">20191130</definedName>
    <definedName name="QBENDDATE" localSheetId="6">20191130</definedName>
    <definedName name="QBENDDATE" localSheetId="2">20191130</definedName>
    <definedName name="QBENDDATE" localSheetId="4">20191130</definedName>
    <definedName name="QBENDDATE" localSheetId="1">20191130</definedName>
    <definedName name="QBENDDATE" localSheetId="3">20191130</definedName>
    <definedName name="QBENDDATE" localSheetId="0">20191130</definedName>
    <definedName name="QBHEADERSONSCREEN" localSheetId="5">FALSE</definedName>
    <definedName name="QBHEADERSONSCREEN" localSheetId="6">FALSE</definedName>
    <definedName name="QBHEADERSONSCREEN" localSheetId="2">FALSE</definedName>
    <definedName name="QBHEADERSONSCREEN" localSheetId="4">FALSE</definedName>
    <definedName name="QBHEADERSONSCREEN" localSheetId="1">FALSE</definedName>
    <definedName name="QBHEADERSONSCREEN" localSheetId="3">FALSE</definedName>
    <definedName name="QBHEADERSONSCREEN" localSheetId="0">FALSE</definedName>
    <definedName name="QBMETADATASIZE" localSheetId="5">5924</definedName>
    <definedName name="QBMETADATASIZE" localSheetId="6">5924</definedName>
    <definedName name="QBMETADATASIZE" localSheetId="2">5914</definedName>
    <definedName name="QBMETADATASIZE" localSheetId="4">5914</definedName>
    <definedName name="QBMETADATASIZE" localSheetId="1">5914</definedName>
    <definedName name="QBMETADATASIZE" localSheetId="3">5914</definedName>
    <definedName name="QBMETADATASIZE" localSheetId="0">5914</definedName>
    <definedName name="QBPRESERVECOLOR" localSheetId="5">TRUE</definedName>
    <definedName name="QBPRESERVECOLOR" localSheetId="6">TRUE</definedName>
    <definedName name="QBPRESERVECOLOR" localSheetId="2">TRUE</definedName>
    <definedName name="QBPRESERVECOLOR" localSheetId="4">TRUE</definedName>
    <definedName name="QBPRESERVECOLOR" localSheetId="1">TRUE</definedName>
    <definedName name="QBPRESERVECOLOR" localSheetId="3">TRUE</definedName>
    <definedName name="QBPRESERVECOLOR" localSheetId="0">TRUE</definedName>
    <definedName name="QBPRESERVEFONT" localSheetId="5">TRUE</definedName>
    <definedName name="QBPRESERVEFONT" localSheetId="6">TRUE</definedName>
    <definedName name="QBPRESERVEFONT" localSheetId="2">TRUE</definedName>
    <definedName name="QBPRESERVEFONT" localSheetId="4">TRUE</definedName>
    <definedName name="QBPRESERVEFONT" localSheetId="1">TRUE</definedName>
    <definedName name="QBPRESERVEFONT" localSheetId="3">TRUE</definedName>
    <definedName name="QBPRESERVEFONT" localSheetId="0">TRUE</definedName>
    <definedName name="QBPRESERVEROWHEIGHT" localSheetId="5">TRUE</definedName>
    <definedName name="QBPRESERVEROWHEIGHT" localSheetId="6">TRUE</definedName>
    <definedName name="QBPRESERVEROWHEIGHT" localSheetId="2">TRUE</definedName>
    <definedName name="QBPRESERVEROWHEIGHT" localSheetId="4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SPACE" localSheetId="5">TRUE</definedName>
    <definedName name="QBPRESERVESPACE" localSheetId="6">TRUE</definedName>
    <definedName name="QBPRESERVESPACE" localSheetId="2">TRUE</definedName>
    <definedName name="QBPRESERVESPACE" localSheetId="4">TRUE</definedName>
    <definedName name="QBPRESERVESPACE" localSheetId="1">TRUE</definedName>
    <definedName name="QBPRESERVESPACE" localSheetId="3">TRUE</definedName>
    <definedName name="QBPRESERVESPACE" localSheetId="0">TRUE</definedName>
    <definedName name="QBREPORTCOLAXIS" localSheetId="5">37</definedName>
    <definedName name="QBREPORTCOLAXIS" localSheetId="6">35</definedName>
    <definedName name="QBREPORTCOLAXIS" localSheetId="2">19</definedName>
    <definedName name="QBREPORTCOLAXIS" localSheetId="4">6</definedName>
    <definedName name="QBREPORTCOLAXIS" localSheetId="1">0</definedName>
    <definedName name="QBREPORTCOLAXIS" localSheetId="3">6</definedName>
    <definedName name="QBREPORTCOLAXIS" localSheetId="0">0</definedName>
    <definedName name="QBREPORTCOMPANYID" localSheetId="5">"d1bc5fb40bb64c32989208a640179ef4"</definedName>
    <definedName name="QBREPORTCOMPANYID" localSheetId="6">"d1bc5fb40bb64c32989208a640179ef4"</definedName>
    <definedName name="QBREPORTCOMPANYID" localSheetId="2">"d1bc5fb40bb64c32989208a640179ef4"</definedName>
    <definedName name="QBREPORTCOMPANYID" localSheetId="4">"d1bc5fb40bb64c32989208a640179ef4"</definedName>
    <definedName name="QBREPORTCOMPANYID" localSheetId="1">"d1bc5fb40bb64c32989208a640179ef4"</definedName>
    <definedName name="QBREPORTCOMPANYID" localSheetId="3">"d1bc5fb40bb64c32989208a640179ef4"</definedName>
    <definedName name="QBREPORTCOMPANYID" localSheetId="0">"d1bc5fb40bb64c32989208a640179ef4"</definedName>
    <definedName name="QBREPORTCOMPARECOL_ANNUALBUDGET" localSheetId="5">FALSE</definedName>
    <definedName name="QBREPORTCOMPARECOL_ANNUALBUDGET" localSheetId="6">FALSE</definedName>
    <definedName name="QBREPORTCOMPARECOL_ANNUALBUDGET" localSheetId="2">FALSE</definedName>
    <definedName name="QBREPORTCOMPARECOL_ANNUALBUDGET" localSheetId="4">FALSE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VGCOGS" localSheetId="5">FALSE</definedName>
    <definedName name="QBREPORTCOMPARECOL_AVGCOGS" localSheetId="6">FALSE</definedName>
    <definedName name="QBREPORTCOMPARECOL_AVGCOGS" localSheetId="2">FALSE</definedName>
    <definedName name="QBREPORTCOMPARECOL_AVGCOGS" localSheetId="4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PRICE" localSheetId="5">FALSE</definedName>
    <definedName name="QBREPORTCOMPARECOL_AVGPRICE" localSheetId="6">FALSE</definedName>
    <definedName name="QBREPORTCOMPARECOL_AVGPRICE" localSheetId="2">FALSE</definedName>
    <definedName name="QBREPORTCOMPARECOL_AVGPRICE" localSheetId="4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BUDDIFF" localSheetId="5">FALSE</definedName>
    <definedName name="QBREPORTCOMPARECOL_BUDDIFF" localSheetId="6">FALSE</definedName>
    <definedName name="QBREPORTCOMPARECOL_BUDDIFF" localSheetId="2">FALSE</definedName>
    <definedName name="QBREPORTCOMPARECOL_BUDDIFF" localSheetId="4">FALSE</definedName>
    <definedName name="QBREPORTCOMPARECOL_BUDDIFF" localSheetId="1">TRUE</definedName>
    <definedName name="QBREPORTCOMPARECOL_BUDDIFF" localSheetId="3">FALSE</definedName>
    <definedName name="QBREPORTCOMPARECOL_BUDDIFF" localSheetId="0">FALSE</definedName>
    <definedName name="QBREPORTCOMPARECOL_BUDGET" localSheetId="5">FALSE</definedName>
    <definedName name="QBREPORTCOMPARECOL_BUDGET" localSheetId="6">FALSE</definedName>
    <definedName name="QBREPORTCOMPARECOL_BUDGET" localSheetId="2">TRUE</definedName>
    <definedName name="QBREPORTCOMPARECOL_BUDGET" localSheetId="4">FALSE</definedName>
    <definedName name="QBREPORTCOMPARECOL_BUDGET" localSheetId="1">TRUE</definedName>
    <definedName name="QBREPORTCOMPARECOL_BUDGET" localSheetId="3">FALSE</definedName>
    <definedName name="QBREPORTCOMPARECOL_BUDGET" localSheetId="0">FALSE</definedName>
    <definedName name="QBREPORTCOMPARECOL_BUDPCT" localSheetId="5">FALSE</definedName>
    <definedName name="QBREPORTCOMPARECOL_BUDPCT" localSheetId="6">FALSE</definedName>
    <definedName name="QBREPORTCOMPARECOL_BUDPCT" localSheetId="2">FALSE</definedName>
    <definedName name="QBREPORTCOMPARECOL_BUDPCT" localSheetId="4">FALSE</definedName>
    <definedName name="QBREPORTCOMPARECOL_BUDPCT" localSheetId="1">TRUE</definedName>
    <definedName name="QBREPORTCOMPARECOL_BUDPCT" localSheetId="3">FALSE</definedName>
    <definedName name="QBREPORTCOMPARECOL_BUDPCT" localSheetId="0">FALSE</definedName>
    <definedName name="QBREPORTCOMPARECOL_COGS" localSheetId="5">FALSE</definedName>
    <definedName name="QBREPORTCOMPARECOL_COGS" localSheetId="6">FALSE</definedName>
    <definedName name="QBREPORTCOMPARECOL_COGS" localSheetId="2">FALSE</definedName>
    <definedName name="QBREPORTCOMPARECOL_COGS" localSheetId="4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FORECAST" localSheetId="5">FALSE</definedName>
    <definedName name="QBREPORTCOMPARECOL_FORECAST" localSheetId="6">FALSE</definedName>
    <definedName name="QBREPORTCOMPARECOL_FORECAST" localSheetId="2">FALSE</definedName>
    <definedName name="QBREPORTCOMPARECOL_FORECAST" localSheetId="4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GROSSMARGIN" localSheetId="5">FALSE</definedName>
    <definedName name="QBREPORTCOMPARECOL_GROSSMARGIN" localSheetId="6">FALSE</definedName>
    <definedName name="QBREPORTCOMPARECOL_GROSSMARGIN" localSheetId="2">FALSE</definedName>
    <definedName name="QBREPORTCOMPARECOL_GROSSMARGIN" localSheetId="4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HOURS" localSheetId="5">FALSE</definedName>
    <definedName name="QBREPORTCOMPARECOL_HOURS" localSheetId="6">FALSE</definedName>
    <definedName name="QBREPORTCOMPARECOL_HOURS" localSheetId="2">FALSE</definedName>
    <definedName name="QBREPORTCOMPARECOL_HOURS" localSheetId="4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PCTCOL" localSheetId="5">FALSE</definedName>
    <definedName name="QBREPORTCOMPARECOL_PCTCOL" localSheetId="6">FALSE</definedName>
    <definedName name="QBREPORTCOMPARECOL_PCTCOL" localSheetId="2">FALSE</definedName>
    <definedName name="QBREPORTCOMPARECOL_PCTCOL" localSheetId="4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EXPENSE" localSheetId="5">FALSE</definedName>
    <definedName name="QBREPORTCOMPARECOL_PCTEXPENSE" localSheetId="6">FALSE</definedName>
    <definedName name="QBREPORTCOMPARECOL_PCTEXPENSE" localSheetId="2">FALSE</definedName>
    <definedName name="QBREPORTCOMPARECOL_PCTEXPENSE" localSheetId="4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INCOME" localSheetId="5">FALSE</definedName>
    <definedName name="QBREPORTCOMPARECOL_PCTINCOME" localSheetId="6">FALSE</definedName>
    <definedName name="QBREPORTCOMPARECOL_PCTINCOME" localSheetId="2">FALSE</definedName>
    <definedName name="QBREPORTCOMPARECOL_PCTINCOME" localSheetId="4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OFSALES" localSheetId="5">FALSE</definedName>
    <definedName name="QBREPORTCOMPARECOL_PCTOFSALES" localSheetId="6">FALSE</definedName>
    <definedName name="QBREPORTCOMPARECOL_PCTOFSALES" localSheetId="2">FALSE</definedName>
    <definedName name="QBREPORTCOMPARECOL_PCTOFSALES" localSheetId="4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ROW" localSheetId="5">FALSE</definedName>
    <definedName name="QBREPORTCOMPARECOL_PCTROW" localSheetId="6">FALSE</definedName>
    <definedName name="QBREPORTCOMPARECOL_PCTROW" localSheetId="2">FALSE</definedName>
    <definedName name="QBREPORTCOMPARECOL_PCTROW" localSheetId="4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PDIFF" localSheetId="5">FALSE</definedName>
    <definedName name="QBREPORTCOMPARECOL_PPDIFF" localSheetId="6">FALSE</definedName>
    <definedName name="QBREPORTCOMPARECOL_PPDIFF" localSheetId="2">FALSE</definedName>
    <definedName name="QBREPORTCOMPARECOL_PPDIFF" localSheetId="4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PCT" localSheetId="5">FALSE</definedName>
    <definedName name="QBREPORTCOMPARECOL_PPPCT" localSheetId="6">FALSE</definedName>
    <definedName name="QBREPORTCOMPARECOL_PPPCT" localSheetId="2">FALSE</definedName>
    <definedName name="QBREPORTCOMPARECOL_PPPCT" localSheetId="4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REVPERIOD" localSheetId="5">FALSE</definedName>
    <definedName name="QBREPORTCOMPARECOL_PREVPERIOD" localSheetId="6">FALSE</definedName>
    <definedName name="QBREPORTCOMPARECOL_PREVPERIOD" localSheetId="2">FALSE</definedName>
    <definedName name="QBREPORTCOMPARECOL_PREVPERIOD" localSheetId="4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YEAR" localSheetId="5">FALSE</definedName>
    <definedName name="QBREPORTCOMPARECOL_PREVYEAR" localSheetId="6">FALSE</definedName>
    <definedName name="QBREPORTCOMPARECOL_PREVYEAR" localSheetId="2">FALSE</definedName>
    <definedName name="QBREPORTCOMPARECOL_PREVYEAR" localSheetId="4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YDIFF" localSheetId="5">FALSE</definedName>
    <definedName name="QBREPORTCOMPARECOL_PYDIFF" localSheetId="6">FALSE</definedName>
    <definedName name="QBREPORTCOMPARECOL_PYDIFF" localSheetId="2">FALSE</definedName>
    <definedName name="QBREPORTCOMPARECOL_PYDIFF" localSheetId="4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PCT" localSheetId="5">FALSE</definedName>
    <definedName name="QBREPORTCOMPARECOL_PYPCT" localSheetId="6">FALSE</definedName>
    <definedName name="QBREPORTCOMPARECOL_PYPCT" localSheetId="2">FALSE</definedName>
    <definedName name="QBREPORTCOMPARECOL_PYPCT" localSheetId="4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QTY" localSheetId="5">FALSE</definedName>
    <definedName name="QBREPORTCOMPARECOL_QTY" localSheetId="6">FALSE</definedName>
    <definedName name="QBREPORTCOMPARECOL_QTY" localSheetId="2">FALSE</definedName>
    <definedName name="QBREPORTCOMPARECOL_QTY" localSheetId="4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RATE" localSheetId="5">FALSE</definedName>
    <definedName name="QBREPORTCOMPARECOL_RATE" localSheetId="6">FALSE</definedName>
    <definedName name="QBREPORTCOMPARECOL_RATE" localSheetId="2">FALSE</definedName>
    <definedName name="QBREPORTCOMPARECOL_RATE" localSheetId="4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MILES" localSheetId="5">FALSE</definedName>
    <definedName name="QBREPORTCOMPARECOL_TRIPMILES" localSheetId="6">FALSE</definedName>
    <definedName name="QBREPORTCOMPARECOL_TRIPMILES" localSheetId="2">FALSE</definedName>
    <definedName name="QBREPORTCOMPARECOL_TRIPMILES" localSheetId="4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YTD" localSheetId="5">FALSE</definedName>
    <definedName name="QBREPORTCOMPARECOL_YTD" localSheetId="6">FALSE</definedName>
    <definedName name="QBREPORTCOMPARECOL_YTD" localSheetId="2">FALSE</definedName>
    <definedName name="QBREPORTCOMPARECOL_YTD" localSheetId="4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BUDGET" localSheetId="5">FALSE</definedName>
    <definedName name="QBREPORTCOMPARECOL_YTDBUDGET" localSheetId="6">FALSE</definedName>
    <definedName name="QBREPORTCOMPARECOL_YTDBUDGET" localSheetId="2">FALSE</definedName>
    <definedName name="QBREPORTCOMPARECOL_YTDBUDGET" localSheetId="4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PCT" localSheetId="5">FALSE</definedName>
    <definedName name="QBREPORTCOMPARECOL_YTDPCT" localSheetId="6">FALSE</definedName>
    <definedName name="QBREPORTCOMPARECOL_YTDPCT" localSheetId="2">FALSE</definedName>
    <definedName name="QBREPORTCOMPARECOL_YTDPCT" localSheetId="4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ROWAXIS" localSheetId="5">15</definedName>
    <definedName name="QBREPORTROWAXIS" localSheetId="6">13</definedName>
    <definedName name="QBREPORTROWAXIS" localSheetId="2">11</definedName>
    <definedName name="QBREPORTROWAXIS" localSheetId="4">11</definedName>
    <definedName name="QBREPORTROWAXIS" localSheetId="1">11</definedName>
    <definedName name="QBREPORTROWAXIS" localSheetId="3">9</definedName>
    <definedName name="QBREPORTROWAXIS" localSheetId="0">9</definedName>
    <definedName name="QBREPORTSUBCOLAXIS" localSheetId="5">0</definedName>
    <definedName name="QBREPORTSUBCOLAXIS" localSheetId="6">0</definedName>
    <definedName name="QBREPORTSUBCOLAXIS" localSheetId="2">24</definedName>
    <definedName name="QBREPORTSUBCOLAXIS" localSheetId="4">0</definedName>
    <definedName name="QBREPORTSUBCOLAXIS" localSheetId="1">24</definedName>
    <definedName name="QBREPORTSUBCOLAXIS" localSheetId="3">0</definedName>
    <definedName name="QBREPORTSUBCOLAXIS" localSheetId="0">0</definedName>
    <definedName name="QBREPORTTYPE" localSheetId="5">15</definedName>
    <definedName name="QBREPORTTYPE" localSheetId="6">12</definedName>
    <definedName name="QBREPORTTYPE" localSheetId="2">288</definedName>
    <definedName name="QBREPORTTYPE" localSheetId="4">0</definedName>
    <definedName name="QBREPORTTYPE" localSheetId="1">288</definedName>
    <definedName name="QBREPORTTYPE" localSheetId="3">5</definedName>
    <definedName name="QBREPORTTYPE" localSheetId="0">5</definedName>
    <definedName name="QBROWHEADERS" localSheetId="5">2</definedName>
    <definedName name="QBROWHEADERS" localSheetId="6">2</definedName>
    <definedName name="QBROWHEADERS" localSheetId="2">7</definedName>
    <definedName name="QBROWHEADERS" localSheetId="4">7</definedName>
    <definedName name="QBROWHEADERS" localSheetId="1">7</definedName>
    <definedName name="QBROWHEADERS" localSheetId="3">7</definedName>
    <definedName name="QBROWHEADERS" localSheetId="0">7</definedName>
    <definedName name="QBSTARTDATE" localSheetId="5">20191130</definedName>
    <definedName name="QBSTARTDATE" localSheetId="6">20191130</definedName>
    <definedName name="QBSTARTDATE" localSheetId="2">20190701</definedName>
    <definedName name="QBSTARTDATE" localSheetId="4">20181201</definedName>
    <definedName name="QBSTARTDATE" localSheetId="1">20190701</definedName>
    <definedName name="QBSTARTDATE" localSheetId="3">20181231</definedName>
    <definedName name="QBSTARTDATE" localSheetId="0">20191130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2" i="6" l="1"/>
  <c r="I252" i="6"/>
  <c r="G252" i="6"/>
  <c r="E252" i="6"/>
  <c r="M252" i="6" s="1"/>
  <c r="C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C134" i="6"/>
  <c r="E134" i="6"/>
  <c r="G134" i="6"/>
  <c r="I134" i="6"/>
  <c r="K134" i="6"/>
  <c r="M134" i="6"/>
  <c r="K16" i="7"/>
  <c r="I16" i="7"/>
  <c r="G16" i="7"/>
  <c r="E16" i="7"/>
  <c r="C16" i="7"/>
  <c r="M16" i="7" s="1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AB63" i="3" l="1"/>
  <c r="X63" i="3"/>
  <c r="T63" i="3"/>
  <c r="P63" i="3"/>
  <c r="L63" i="3"/>
  <c r="H63" i="3"/>
  <c r="AD62" i="3"/>
  <c r="AD63" i="3" s="1"/>
  <c r="AB62" i="3"/>
  <c r="Z62" i="3"/>
  <c r="Z63" i="3" s="1"/>
  <c r="X62" i="3"/>
  <c r="V62" i="3"/>
  <c r="V63" i="3" s="1"/>
  <c r="T62" i="3"/>
  <c r="R62" i="3"/>
  <c r="R63" i="3" s="1"/>
  <c r="P62" i="3"/>
  <c r="N62" i="3"/>
  <c r="N63" i="3" s="1"/>
  <c r="L62" i="3"/>
  <c r="J62" i="3"/>
  <c r="J63" i="3" s="1"/>
  <c r="H62" i="3"/>
  <c r="AF62" i="3" s="1"/>
  <c r="AF61" i="3"/>
  <c r="AD57" i="3"/>
  <c r="AB57" i="3"/>
  <c r="Z57" i="3"/>
  <c r="X57" i="3"/>
  <c r="V57" i="3"/>
  <c r="T57" i="3"/>
  <c r="R57" i="3"/>
  <c r="P57" i="3"/>
  <c r="N57" i="3"/>
  <c r="L57" i="3"/>
  <c r="J57" i="3"/>
  <c r="H57" i="3"/>
  <c r="AF57" i="3" s="1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D36" i="3"/>
  <c r="AB36" i="3"/>
  <c r="Z36" i="3"/>
  <c r="X36" i="3"/>
  <c r="V36" i="3"/>
  <c r="T36" i="3"/>
  <c r="R36" i="3"/>
  <c r="P36" i="3"/>
  <c r="N36" i="3"/>
  <c r="L36" i="3"/>
  <c r="J36" i="3"/>
  <c r="H36" i="3"/>
  <c r="AF36" i="3" s="1"/>
  <c r="AF35" i="3"/>
  <c r="AF32" i="3"/>
  <c r="AF31" i="3"/>
  <c r="AD30" i="3"/>
  <c r="Z30" i="3"/>
  <c r="V30" i="3"/>
  <c r="R30" i="3"/>
  <c r="N30" i="3"/>
  <c r="J30" i="3"/>
  <c r="AD29" i="3"/>
  <c r="AB29" i="3"/>
  <c r="AB30" i="3" s="1"/>
  <c r="Z29" i="3"/>
  <c r="X29" i="3"/>
  <c r="X30" i="3" s="1"/>
  <c r="X33" i="3" s="1"/>
  <c r="X37" i="3" s="1"/>
  <c r="X58" i="3" s="1"/>
  <c r="X64" i="3" s="1"/>
  <c r="V29" i="3"/>
  <c r="T29" i="3"/>
  <c r="T30" i="3" s="1"/>
  <c r="R29" i="3"/>
  <c r="P29" i="3"/>
  <c r="P30" i="3" s="1"/>
  <c r="P33" i="3" s="1"/>
  <c r="P37" i="3" s="1"/>
  <c r="P58" i="3" s="1"/>
  <c r="P64" i="3" s="1"/>
  <c r="N29" i="3"/>
  <c r="L29" i="3"/>
  <c r="L30" i="3" s="1"/>
  <c r="J29" i="3"/>
  <c r="H29" i="3"/>
  <c r="AF29" i="3" s="1"/>
  <c r="AF28" i="3"/>
  <c r="AF27" i="3"/>
  <c r="AF26" i="3"/>
  <c r="AF24" i="3"/>
  <c r="AF23" i="3"/>
  <c r="AF22" i="3"/>
  <c r="AF21" i="3"/>
  <c r="AF20" i="3"/>
  <c r="AF19" i="3"/>
  <c r="AD17" i="3"/>
  <c r="AB17" i="3"/>
  <c r="AB33" i="3" s="1"/>
  <c r="AB37" i="3" s="1"/>
  <c r="AB58" i="3" s="1"/>
  <c r="AB64" i="3" s="1"/>
  <c r="Z17" i="3"/>
  <c r="X17" i="3"/>
  <c r="V17" i="3"/>
  <c r="T17" i="3"/>
  <c r="T33" i="3" s="1"/>
  <c r="T37" i="3" s="1"/>
  <c r="T58" i="3" s="1"/>
  <c r="T64" i="3" s="1"/>
  <c r="R17" i="3"/>
  <c r="P17" i="3"/>
  <c r="N17" i="3"/>
  <c r="L17" i="3"/>
  <c r="L33" i="3" s="1"/>
  <c r="L37" i="3" s="1"/>
  <c r="L58" i="3" s="1"/>
  <c r="L64" i="3" s="1"/>
  <c r="J17" i="3"/>
  <c r="H17" i="3"/>
  <c r="AF17" i="3" s="1"/>
  <c r="AF16" i="3"/>
  <c r="AF15" i="3"/>
  <c r="AF14" i="3"/>
  <c r="AF13" i="3"/>
  <c r="AF12" i="3"/>
  <c r="AF11" i="3"/>
  <c r="AD9" i="3"/>
  <c r="AD33" i="3" s="1"/>
  <c r="AD37" i="3" s="1"/>
  <c r="AD58" i="3" s="1"/>
  <c r="AD64" i="3" s="1"/>
  <c r="AB9" i="3"/>
  <c r="Z9" i="3"/>
  <c r="Z33" i="3" s="1"/>
  <c r="Z37" i="3" s="1"/>
  <c r="Z58" i="3" s="1"/>
  <c r="X9" i="3"/>
  <c r="V9" i="3"/>
  <c r="V33" i="3" s="1"/>
  <c r="V37" i="3" s="1"/>
  <c r="V58" i="3" s="1"/>
  <c r="V64" i="3" s="1"/>
  <c r="T9" i="3"/>
  <c r="R9" i="3"/>
  <c r="R33" i="3" s="1"/>
  <c r="R37" i="3" s="1"/>
  <c r="R58" i="3" s="1"/>
  <c r="P9" i="3"/>
  <c r="N9" i="3"/>
  <c r="N33" i="3" s="1"/>
  <c r="N37" i="3" s="1"/>
  <c r="N58" i="3" s="1"/>
  <c r="N64" i="3" s="1"/>
  <c r="L9" i="3"/>
  <c r="J9" i="3"/>
  <c r="J33" i="3" s="1"/>
  <c r="J37" i="3" s="1"/>
  <c r="J58" i="3" s="1"/>
  <c r="H9" i="3"/>
  <c r="AF9" i="3" s="1"/>
  <c r="AF8" i="3"/>
  <c r="AF7" i="3"/>
  <c r="AF6" i="3"/>
  <c r="AF5" i="3"/>
  <c r="AD89" i="2"/>
  <c r="AB89" i="2"/>
  <c r="Z89" i="2"/>
  <c r="X89" i="2"/>
  <c r="V89" i="2"/>
  <c r="T89" i="2"/>
  <c r="R89" i="2"/>
  <c r="P89" i="2"/>
  <c r="N89" i="2"/>
  <c r="L89" i="2"/>
  <c r="J89" i="2"/>
  <c r="H89" i="2"/>
  <c r="AD86" i="2"/>
  <c r="AD91" i="2" s="1"/>
  <c r="AB86" i="2"/>
  <c r="AB91" i="2" s="1"/>
  <c r="Z86" i="2"/>
  <c r="Z91" i="2" s="1"/>
  <c r="X86" i="2"/>
  <c r="X91" i="2" s="1"/>
  <c r="V86" i="2"/>
  <c r="V91" i="2" s="1"/>
  <c r="T86" i="2"/>
  <c r="T91" i="2" s="1"/>
  <c r="R86" i="2"/>
  <c r="R91" i="2" s="1"/>
  <c r="P86" i="2"/>
  <c r="P91" i="2" s="1"/>
  <c r="N86" i="2"/>
  <c r="N91" i="2" s="1"/>
  <c r="L86" i="2"/>
  <c r="L91" i="2" s="1"/>
  <c r="J86" i="2"/>
  <c r="J91" i="2" s="1"/>
  <c r="H86" i="2"/>
  <c r="H91" i="2" s="1"/>
  <c r="AD77" i="2"/>
  <c r="AB77" i="2"/>
  <c r="Z77" i="2"/>
  <c r="X77" i="2"/>
  <c r="V77" i="2"/>
  <c r="T77" i="2"/>
  <c r="R77" i="2"/>
  <c r="P77" i="2"/>
  <c r="N77" i="2"/>
  <c r="L77" i="2"/>
  <c r="J77" i="2"/>
  <c r="H77" i="2"/>
  <c r="AD68" i="2"/>
  <c r="AB68" i="2"/>
  <c r="Z68" i="2"/>
  <c r="X68" i="2"/>
  <c r="V68" i="2"/>
  <c r="T68" i="2"/>
  <c r="R68" i="2"/>
  <c r="P68" i="2"/>
  <c r="N68" i="2"/>
  <c r="L68" i="2"/>
  <c r="J68" i="2"/>
  <c r="H68" i="2"/>
  <c r="AD64" i="2"/>
  <c r="AD73" i="2" s="1"/>
  <c r="AB64" i="2"/>
  <c r="AB73" i="2" s="1"/>
  <c r="Z64" i="2"/>
  <c r="Z73" i="2" s="1"/>
  <c r="X64" i="2"/>
  <c r="X73" i="2" s="1"/>
  <c r="V64" i="2"/>
  <c r="V73" i="2" s="1"/>
  <c r="T64" i="2"/>
  <c r="T73" i="2" s="1"/>
  <c r="R64" i="2"/>
  <c r="R73" i="2" s="1"/>
  <c r="P64" i="2"/>
  <c r="P73" i="2" s="1"/>
  <c r="N64" i="2"/>
  <c r="N73" i="2" s="1"/>
  <c r="L64" i="2"/>
  <c r="L73" i="2" s="1"/>
  <c r="J64" i="2"/>
  <c r="J73" i="2" s="1"/>
  <c r="H64" i="2"/>
  <c r="H73" i="2" s="1"/>
  <c r="AD55" i="2"/>
  <c r="AD56" i="2" s="1"/>
  <c r="AD57" i="2" s="1"/>
  <c r="AB55" i="2"/>
  <c r="AB56" i="2" s="1"/>
  <c r="AB57" i="2" s="1"/>
  <c r="Z55" i="2"/>
  <c r="Z56" i="2" s="1"/>
  <c r="Z57" i="2" s="1"/>
  <c r="X55" i="2"/>
  <c r="X56" i="2" s="1"/>
  <c r="X57" i="2" s="1"/>
  <c r="V55" i="2"/>
  <c r="V56" i="2" s="1"/>
  <c r="V57" i="2" s="1"/>
  <c r="T55" i="2"/>
  <c r="T56" i="2" s="1"/>
  <c r="T57" i="2" s="1"/>
  <c r="R55" i="2"/>
  <c r="R56" i="2" s="1"/>
  <c r="R57" i="2" s="1"/>
  <c r="P55" i="2"/>
  <c r="P56" i="2" s="1"/>
  <c r="P57" i="2" s="1"/>
  <c r="N55" i="2"/>
  <c r="N56" i="2" s="1"/>
  <c r="N57" i="2" s="1"/>
  <c r="L55" i="2"/>
  <c r="L56" i="2" s="1"/>
  <c r="L57" i="2" s="1"/>
  <c r="J55" i="2"/>
  <c r="J56" i="2" s="1"/>
  <c r="J57" i="2" s="1"/>
  <c r="H55" i="2"/>
  <c r="H56" i="2" s="1"/>
  <c r="H57" i="2" s="1"/>
  <c r="AD45" i="2"/>
  <c r="AD74" i="2" s="1"/>
  <c r="AD78" i="2" s="1"/>
  <c r="AD92" i="2" s="1"/>
  <c r="AB45" i="2"/>
  <c r="AB74" i="2" s="1"/>
  <c r="AB78" i="2" s="1"/>
  <c r="AB92" i="2" s="1"/>
  <c r="Z45" i="2"/>
  <c r="Z74" i="2" s="1"/>
  <c r="Z78" i="2" s="1"/>
  <c r="Z92" i="2" s="1"/>
  <c r="X45" i="2"/>
  <c r="X74" i="2" s="1"/>
  <c r="X78" i="2" s="1"/>
  <c r="X92" i="2" s="1"/>
  <c r="V45" i="2"/>
  <c r="V74" i="2" s="1"/>
  <c r="V78" i="2" s="1"/>
  <c r="V92" i="2" s="1"/>
  <c r="T45" i="2"/>
  <c r="T74" i="2" s="1"/>
  <c r="T78" i="2" s="1"/>
  <c r="T92" i="2" s="1"/>
  <c r="R45" i="2"/>
  <c r="R74" i="2" s="1"/>
  <c r="R78" i="2" s="1"/>
  <c r="R92" i="2" s="1"/>
  <c r="P45" i="2"/>
  <c r="P74" i="2" s="1"/>
  <c r="P78" i="2" s="1"/>
  <c r="P92" i="2" s="1"/>
  <c r="N45" i="2"/>
  <c r="N74" i="2" s="1"/>
  <c r="N78" i="2" s="1"/>
  <c r="N92" i="2" s="1"/>
  <c r="L45" i="2"/>
  <c r="L74" i="2" s="1"/>
  <c r="L78" i="2" s="1"/>
  <c r="L92" i="2" s="1"/>
  <c r="J45" i="2"/>
  <c r="J74" i="2" s="1"/>
  <c r="J78" i="2" s="1"/>
  <c r="J92" i="2" s="1"/>
  <c r="H45" i="2"/>
  <c r="H74" i="2" s="1"/>
  <c r="H78" i="2" s="1"/>
  <c r="H92" i="2" s="1"/>
  <c r="AD38" i="2"/>
  <c r="AB38" i="2"/>
  <c r="Z38" i="2"/>
  <c r="X38" i="2"/>
  <c r="V38" i="2"/>
  <c r="T38" i="2"/>
  <c r="R38" i="2"/>
  <c r="P38" i="2"/>
  <c r="N38" i="2"/>
  <c r="L38" i="2"/>
  <c r="J38" i="2"/>
  <c r="H38" i="2"/>
  <c r="AD35" i="2"/>
  <c r="AB35" i="2"/>
  <c r="Z35" i="2"/>
  <c r="X35" i="2"/>
  <c r="V35" i="2"/>
  <c r="T35" i="2"/>
  <c r="R35" i="2"/>
  <c r="P35" i="2"/>
  <c r="N35" i="2"/>
  <c r="L35" i="2"/>
  <c r="J35" i="2"/>
  <c r="H35" i="2"/>
  <c r="AD26" i="2"/>
  <c r="AD29" i="2" s="1"/>
  <c r="AB26" i="2"/>
  <c r="AB29" i="2" s="1"/>
  <c r="Z26" i="2"/>
  <c r="Z29" i="2" s="1"/>
  <c r="X26" i="2"/>
  <c r="X29" i="2" s="1"/>
  <c r="V26" i="2"/>
  <c r="V29" i="2" s="1"/>
  <c r="T26" i="2"/>
  <c r="T29" i="2" s="1"/>
  <c r="R26" i="2"/>
  <c r="R29" i="2" s="1"/>
  <c r="P26" i="2"/>
  <c r="P29" i="2" s="1"/>
  <c r="N26" i="2"/>
  <c r="N29" i="2" s="1"/>
  <c r="L26" i="2"/>
  <c r="L29" i="2" s="1"/>
  <c r="J26" i="2"/>
  <c r="J29" i="2" s="1"/>
  <c r="H26" i="2"/>
  <c r="H29" i="2" s="1"/>
  <c r="AD17" i="2"/>
  <c r="AB17" i="2"/>
  <c r="Z17" i="2"/>
  <c r="X17" i="2"/>
  <c r="V17" i="2"/>
  <c r="T17" i="2"/>
  <c r="R17" i="2"/>
  <c r="P17" i="2"/>
  <c r="N17" i="2"/>
  <c r="L17" i="2"/>
  <c r="J17" i="2"/>
  <c r="H17" i="2"/>
  <c r="AD12" i="2"/>
  <c r="AD13" i="2" s="1"/>
  <c r="AD14" i="2" s="1"/>
  <c r="AD30" i="2" s="1"/>
  <c r="AD39" i="2" s="1"/>
  <c r="AB12" i="2"/>
  <c r="AB13" i="2" s="1"/>
  <c r="AB14" i="2" s="1"/>
  <c r="AB30" i="2" s="1"/>
  <c r="AB39" i="2" s="1"/>
  <c r="Z12" i="2"/>
  <c r="Z13" i="2" s="1"/>
  <c r="Z14" i="2" s="1"/>
  <c r="Z30" i="2" s="1"/>
  <c r="Z39" i="2" s="1"/>
  <c r="X12" i="2"/>
  <c r="X13" i="2" s="1"/>
  <c r="X14" i="2" s="1"/>
  <c r="X30" i="2" s="1"/>
  <c r="X39" i="2" s="1"/>
  <c r="V12" i="2"/>
  <c r="V13" i="2" s="1"/>
  <c r="V14" i="2" s="1"/>
  <c r="V30" i="2" s="1"/>
  <c r="V39" i="2" s="1"/>
  <c r="T12" i="2"/>
  <c r="T13" i="2" s="1"/>
  <c r="T14" i="2" s="1"/>
  <c r="T30" i="2" s="1"/>
  <c r="T39" i="2" s="1"/>
  <c r="R12" i="2"/>
  <c r="R13" i="2" s="1"/>
  <c r="R14" i="2" s="1"/>
  <c r="R30" i="2" s="1"/>
  <c r="R39" i="2" s="1"/>
  <c r="P12" i="2"/>
  <c r="P13" i="2" s="1"/>
  <c r="P14" i="2" s="1"/>
  <c r="P30" i="2" s="1"/>
  <c r="P39" i="2" s="1"/>
  <c r="N12" i="2"/>
  <c r="N13" i="2" s="1"/>
  <c r="N14" i="2" s="1"/>
  <c r="N30" i="2" s="1"/>
  <c r="N39" i="2" s="1"/>
  <c r="L12" i="2"/>
  <c r="L13" i="2" s="1"/>
  <c r="L14" i="2" s="1"/>
  <c r="L30" i="2" s="1"/>
  <c r="L39" i="2" s="1"/>
  <c r="J12" i="2"/>
  <c r="J13" i="2" s="1"/>
  <c r="J14" i="2" s="1"/>
  <c r="J30" i="2" s="1"/>
  <c r="J39" i="2" s="1"/>
  <c r="H12" i="2"/>
  <c r="H13" i="2" s="1"/>
  <c r="H14" i="2" s="1"/>
  <c r="H30" i="2" s="1"/>
  <c r="H39" i="2" s="1"/>
  <c r="DD34" i="4"/>
  <c r="DB34" i="4"/>
  <c r="CX34" i="4"/>
  <c r="CT34" i="4"/>
  <c r="CP34" i="4"/>
  <c r="CL34" i="4"/>
  <c r="CD34" i="4"/>
  <c r="BX34" i="4"/>
  <c r="BV34" i="4"/>
  <c r="BT34" i="4"/>
  <c r="BR34" i="4"/>
  <c r="BZ34" i="4" s="1"/>
  <c r="BP34" i="4"/>
  <c r="BP35" i="4" s="1"/>
  <c r="BN34" i="4"/>
  <c r="BJ34" i="4"/>
  <c r="BF34" i="4"/>
  <c r="BD34" i="4"/>
  <c r="BB34" i="4"/>
  <c r="AZ34" i="4"/>
  <c r="BL34" i="4" s="1"/>
  <c r="AX34" i="4"/>
  <c r="AV34" i="4"/>
  <c r="AV35" i="4" s="1"/>
  <c r="AV36" i="4" s="1"/>
  <c r="AT34" i="4"/>
  <c r="AR34" i="4"/>
  <c r="AR35" i="4" s="1"/>
  <c r="AR36" i="4" s="1"/>
  <c r="AP34" i="4"/>
  <c r="AH34" i="4"/>
  <c r="AF34" i="4"/>
  <c r="AF35" i="4" s="1"/>
  <c r="AF36" i="4" s="1"/>
  <c r="AD34" i="4"/>
  <c r="AB34" i="4"/>
  <c r="AB35" i="4" s="1"/>
  <c r="Z34" i="4"/>
  <c r="AL34" i="4" s="1"/>
  <c r="CH34" i="4" s="1"/>
  <c r="X34" i="4"/>
  <c r="V34" i="4"/>
  <c r="R34" i="4"/>
  <c r="P34" i="4"/>
  <c r="N34" i="4"/>
  <c r="J34" i="4"/>
  <c r="H34" i="4"/>
  <c r="H35" i="4" s="1"/>
  <c r="F34" i="4"/>
  <c r="DH33" i="4"/>
  <c r="CX33" i="4"/>
  <c r="BZ33" i="4"/>
  <c r="BJ33" i="4"/>
  <c r="AL33" i="4"/>
  <c r="CH33" i="4" s="1"/>
  <c r="R33" i="4"/>
  <c r="CX32" i="4"/>
  <c r="CB32" i="4"/>
  <c r="BZ32" i="4"/>
  <c r="BL32" i="4"/>
  <c r="BJ32" i="4"/>
  <c r="AN32" i="4"/>
  <c r="CJ32" i="4" s="1"/>
  <c r="AL32" i="4"/>
  <c r="CH32" i="4" s="1"/>
  <c r="T32" i="4"/>
  <c r="R32" i="4"/>
  <c r="CX31" i="4"/>
  <c r="CB31" i="4"/>
  <c r="BZ31" i="4"/>
  <c r="BL31" i="4"/>
  <c r="BJ31" i="4"/>
  <c r="AN31" i="4"/>
  <c r="CJ31" i="4" s="1"/>
  <c r="AL31" i="4"/>
  <c r="CH31" i="4" s="1"/>
  <c r="DF31" i="4" s="1"/>
  <c r="T31" i="4"/>
  <c r="R31" i="4"/>
  <c r="CX30" i="4"/>
  <c r="CB30" i="4"/>
  <c r="CJ30" i="4" s="1"/>
  <c r="DH30" i="4" s="1"/>
  <c r="BZ30" i="4"/>
  <c r="BJ30" i="4"/>
  <c r="AL30" i="4"/>
  <c r="CH30" i="4" s="1"/>
  <c r="T30" i="4"/>
  <c r="R30" i="4"/>
  <c r="CX29" i="4"/>
  <c r="CB29" i="4"/>
  <c r="BZ29" i="4"/>
  <c r="BL29" i="4"/>
  <c r="BJ29" i="4"/>
  <c r="AN29" i="4"/>
  <c r="CJ29" i="4" s="1"/>
  <c r="AL29" i="4"/>
  <c r="CH29" i="4" s="1"/>
  <c r="DF29" i="4" s="1"/>
  <c r="T29" i="4"/>
  <c r="R29" i="4"/>
  <c r="CX28" i="4"/>
  <c r="BZ28" i="4"/>
  <c r="BL28" i="4"/>
  <c r="CJ28" i="4" s="1"/>
  <c r="DH28" i="4" s="1"/>
  <c r="BJ28" i="4"/>
  <c r="AL28" i="4"/>
  <c r="CH28" i="4" s="1"/>
  <c r="R28" i="4"/>
  <c r="CX27" i="4"/>
  <c r="CB27" i="4"/>
  <c r="BZ27" i="4"/>
  <c r="BL27" i="4"/>
  <c r="CJ27" i="4" s="1"/>
  <c r="BJ27" i="4"/>
  <c r="AN27" i="4"/>
  <c r="AL27" i="4"/>
  <c r="CH27" i="4" s="1"/>
  <c r="T27" i="4"/>
  <c r="DH27" i="4" s="1"/>
  <c r="R27" i="4"/>
  <c r="CX26" i="4"/>
  <c r="CB26" i="4"/>
  <c r="BZ26" i="4"/>
  <c r="BL26" i="4"/>
  <c r="BJ26" i="4"/>
  <c r="AN26" i="4"/>
  <c r="CJ26" i="4" s="1"/>
  <c r="AL26" i="4"/>
  <c r="CH26" i="4" s="1"/>
  <c r="DF26" i="4" s="1"/>
  <c r="T26" i="4"/>
  <c r="R26" i="4"/>
  <c r="CX25" i="4"/>
  <c r="CB25" i="4"/>
  <c r="BZ25" i="4"/>
  <c r="BL25" i="4"/>
  <c r="BJ25" i="4"/>
  <c r="CH25" i="4" s="1"/>
  <c r="AN25" i="4"/>
  <c r="CJ25" i="4" s="1"/>
  <c r="DH25" i="4" s="1"/>
  <c r="AL25" i="4"/>
  <c r="T25" i="4"/>
  <c r="R25" i="4"/>
  <c r="DF25" i="4" s="1"/>
  <c r="CX24" i="4"/>
  <c r="CB24" i="4"/>
  <c r="BZ24" i="4"/>
  <c r="BL24" i="4"/>
  <c r="CJ24" i="4" s="1"/>
  <c r="BJ24" i="4"/>
  <c r="AN24" i="4"/>
  <c r="AL24" i="4"/>
  <c r="CH24" i="4" s="1"/>
  <c r="T24" i="4"/>
  <c r="R24" i="4"/>
  <c r="DF24" i="4" s="1"/>
  <c r="CX23" i="4"/>
  <c r="CB23" i="4"/>
  <c r="BZ23" i="4"/>
  <c r="BL23" i="4"/>
  <c r="CJ23" i="4" s="1"/>
  <c r="BJ23" i="4"/>
  <c r="AN23" i="4"/>
  <c r="AL23" i="4"/>
  <c r="CH23" i="4" s="1"/>
  <c r="T23" i="4"/>
  <c r="DH23" i="4" s="1"/>
  <c r="R23" i="4"/>
  <c r="CX22" i="4"/>
  <c r="CB22" i="4"/>
  <c r="BZ22" i="4"/>
  <c r="BL22" i="4"/>
  <c r="BJ22" i="4"/>
  <c r="AN22" i="4"/>
  <c r="CJ22" i="4" s="1"/>
  <c r="AL22" i="4"/>
  <c r="CH22" i="4" s="1"/>
  <c r="DF22" i="4" s="1"/>
  <c r="T22" i="4"/>
  <c r="R22" i="4"/>
  <c r="CX21" i="4"/>
  <c r="CB21" i="4"/>
  <c r="BZ21" i="4"/>
  <c r="BL21" i="4"/>
  <c r="BJ21" i="4"/>
  <c r="CH21" i="4" s="1"/>
  <c r="AN21" i="4"/>
  <c r="CJ21" i="4" s="1"/>
  <c r="DH21" i="4" s="1"/>
  <c r="AL21" i="4"/>
  <c r="T21" i="4"/>
  <c r="R21" i="4"/>
  <c r="CX20" i="4"/>
  <c r="CH20" i="4"/>
  <c r="BZ20" i="4"/>
  <c r="BJ20" i="4"/>
  <c r="AL20" i="4"/>
  <c r="T20" i="4"/>
  <c r="DH20" i="4" s="1"/>
  <c r="R20" i="4"/>
  <c r="DF20" i="4" s="1"/>
  <c r="CX19" i="4"/>
  <c r="BZ19" i="4"/>
  <c r="BJ19" i="4"/>
  <c r="AL19" i="4"/>
  <c r="CH19" i="4" s="1"/>
  <c r="T19" i="4"/>
  <c r="DH19" i="4" s="1"/>
  <c r="R19" i="4"/>
  <c r="DF19" i="4" s="1"/>
  <c r="CX18" i="4"/>
  <c r="BZ18" i="4"/>
  <c r="BJ18" i="4"/>
  <c r="AL18" i="4"/>
  <c r="CH18" i="4" s="1"/>
  <c r="DF18" i="4" s="1"/>
  <c r="T18" i="4"/>
  <c r="DH18" i="4" s="1"/>
  <c r="R18" i="4"/>
  <c r="CX17" i="4"/>
  <c r="CB17" i="4"/>
  <c r="BZ17" i="4"/>
  <c r="BL17" i="4"/>
  <c r="BJ17" i="4"/>
  <c r="CH17" i="4" s="1"/>
  <c r="AN17" i="4"/>
  <c r="CJ17" i="4" s="1"/>
  <c r="DH17" i="4" s="1"/>
  <c r="AL17" i="4"/>
  <c r="T17" i="4"/>
  <c r="R17" i="4"/>
  <c r="DH14" i="4"/>
  <c r="DD14" i="4"/>
  <c r="DB14" i="4"/>
  <c r="CX14" i="4"/>
  <c r="CT14" i="4"/>
  <c r="CP14" i="4"/>
  <c r="CL14" i="4"/>
  <c r="CD14" i="4"/>
  <c r="BV14" i="4"/>
  <c r="BR14" i="4"/>
  <c r="BN14" i="4"/>
  <c r="BZ14" i="4" s="1"/>
  <c r="BF14" i="4"/>
  <c r="BB14" i="4"/>
  <c r="AX14" i="4"/>
  <c r="BJ14" i="4" s="1"/>
  <c r="AT14" i="4"/>
  <c r="AP14" i="4"/>
  <c r="AL14" i="4"/>
  <c r="CH14" i="4" s="1"/>
  <c r="AH14" i="4"/>
  <c r="AD14" i="4"/>
  <c r="Z14" i="4"/>
  <c r="V14" i="4"/>
  <c r="N14" i="4"/>
  <c r="J14" i="4"/>
  <c r="F14" i="4"/>
  <c r="R14" i="4" s="1"/>
  <c r="DF14" i="4" s="1"/>
  <c r="DH13" i="4"/>
  <c r="CX13" i="4"/>
  <c r="BZ13" i="4"/>
  <c r="BJ13" i="4"/>
  <c r="AL13" i="4"/>
  <c r="CH13" i="4" s="1"/>
  <c r="R13" i="4"/>
  <c r="DD11" i="4"/>
  <c r="DD15" i="4" s="1"/>
  <c r="DD35" i="4" s="1"/>
  <c r="DD36" i="4" s="1"/>
  <c r="DB11" i="4"/>
  <c r="DB15" i="4" s="1"/>
  <c r="DB35" i="4" s="1"/>
  <c r="DB36" i="4" s="1"/>
  <c r="CT11" i="4"/>
  <c r="CT15" i="4" s="1"/>
  <c r="CT35" i="4" s="1"/>
  <c r="CT36" i="4" s="1"/>
  <c r="CP11" i="4"/>
  <c r="CP15" i="4" s="1"/>
  <c r="CP35" i="4" s="1"/>
  <c r="CP36" i="4" s="1"/>
  <c r="CL11" i="4"/>
  <c r="CL15" i="4" s="1"/>
  <c r="CD11" i="4"/>
  <c r="CD15" i="4" s="1"/>
  <c r="CD35" i="4" s="1"/>
  <c r="CD36" i="4" s="1"/>
  <c r="BX11" i="4"/>
  <c r="BX15" i="4" s="1"/>
  <c r="BX35" i="4" s="1"/>
  <c r="BX36" i="4" s="1"/>
  <c r="BV11" i="4"/>
  <c r="BV15" i="4" s="1"/>
  <c r="BV35" i="4" s="1"/>
  <c r="BV36" i="4" s="1"/>
  <c r="BT11" i="4"/>
  <c r="BT15" i="4" s="1"/>
  <c r="BR11" i="4"/>
  <c r="BR15" i="4" s="1"/>
  <c r="BR35" i="4" s="1"/>
  <c r="BR36" i="4" s="1"/>
  <c r="BN11" i="4"/>
  <c r="BZ11" i="4" s="1"/>
  <c r="BF11" i="4"/>
  <c r="BF15" i="4" s="1"/>
  <c r="BF35" i="4" s="1"/>
  <c r="BF36" i="4" s="1"/>
  <c r="BD11" i="4"/>
  <c r="BD15" i="4" s="1"/>
  <c r="BD35" i="4" s="1"/>
  <c r="BD36" i="4" s="1"/>
  <c r="BB11" i="4"/>
  <c r="BJ11" i="4" s="1"/>
  <c r="AZ11" i="4"/>
  <c r="AZ15" i="4" s="1"/>
  <c r="AX11" i="4"/>
  <c r="AX15" i="4" s="1"/>
  <c r="AT11" i="4"/>
  <c r="AT15" i="4" s="1"/>
  <c r="AT35" i="4" s="1"/>
  <c r="AT36" i="4" s="1"/>
  <c r="AP11" i="4"/>
  <c r="AP15" i="4" s="1"/>
  <c r="AP35" i="4" s="1"/>
  <c r="AP36" i="4" s="1"/>
  <c r="AH11" i="4"/>
  <c r="AH15" i="4" s="1"/>
  <c r="AH35" i="4" s="1"/>
  <c r="AH36" i="4" s="1"/>
  <c r="AD11" i="4"/>
  <c r="AD15" i="4" s="1"/>
  <c r="AD35" i="4" s="1"/>
  <c r="AD36" i="4" s="1"/>
  <c r="Z11" i="4"/>
  <c r="AL11" i="4" s="1"/>
  <c r="X11" i="4"/>
  <c r="X15" i="4" s="1"/>
  <c r="X35" i="4" s="1"/>
  <c r="X36" i="4" s="1"/>
  <c r="V11" i="4"/>
  <c r="V15" i="4" s="1"/>
  <c r="V35" i="4" s="1"/>
  <c r="V36" i="4" s="1"/>
  <c r="T11" i="4"/>
  <c r="P11" i="4"/>
  <c r="P15" i="4" s="1"/>
  <c r="N11" i="4"/>
  <c r="N15" i="4" s="1"/>
  <c r="N35" i="4" s="1"/>
  <c r="N36" i="4" s="1"/>
  <c r="J11" i="4"/>
  <c r="J15" i="4" s="1"/>
  <c r="J35" i="4" s="1"/>
  <c r="J36" i="4" s="1"/>
  <c r="F11" i="4"/>
  <c r="F15" i="4" s="1"/>
  <c r="CX10" i="4"/>
  <c r="BZ10" i="4"/>
  <c r="BJ10" i="4"/>
  <c r="AL10" i="4"/>
  <c r="CH10" i="4" s="1"/>
  <c r="T10" i="4"/>
  <c r="DH10" i="4" s="1"/>
  <c r="R10" i="4"/>
  <c r="DF10" i="4" s="1"/>
  <c r="CX9" i="4"/>
  <c r="BZ9" i="4"/>
  <c r="BJ9" i="4"/>
  <c r="AL9" i="4"/>
  <c r="CH9" i="4" s="1"/>
  <c r="DF9" i="4" s="1"/>
  <c r="T9" i="4"/>
  <c r="DH9" i="4" s="1"/>
  <c r="R9" i="4"/>
  <c r="CX8" i="4"/>
  <c r="BZ8" i="4"/>
  <c r="BL8" i="4"/>
  <c r="CJ8" i="4" s="1"/>
  <c r="DH8" i="4" s="1"/>
  <c r="BJ8" i="4"/>
  <c r="AL8" i="4"/>
  <c r="CH8" i="4" s="1"/>
  <c r="DF8" i="4" s="1"/>
  <c r="T8" i="4"/>
  <c r="R8" i="4"/>
  <c r="CX7" i="4"/>
  <c r="CB7" i="4"/>
  <c r="BZ7" i="4"/>
  <c r="BL7" i="4"/>
  <c r="CJ7" i="4" s="1"/>
  <c r="DH7" i="4" s="1"/>
  <c r="BJ7" i="4"/>
  <c r="AL7" i="4"/>
  <c r="CH7" i="4" s="1"/>
  <c r="DF7" i="4" s="1"/>
  <c r="R7" i="4"/>
  <c r="CX6" i="4"/>
  <c r="BZ6" i="4"/>
  <c r="BJ6" i="4"/>
  <c r="AL6" i="4"/>
  <c r="CH6" i="4" s="1"/>
  <c r="T6" i="4"/>
  <c r="DH6" i="4" s="1"/>
  <c r="R6" i="4"/>
  <c r="O76" i="5"/>
  <c r="M76" i="5"/>
  <c r="O75" i="5"/>
  <c r="M75" i="5"/>
  <c r="O74" i="5"/>
  <c r="M74" i="5"/>
  <c r="O73" i="5"/>
  <c r="M73" i="5"/>
  <c r="O72" i="5"/>
  <c r="M72" i="5"/>
  <c r="O71" i="5"/>
  <c r="M71" i="5"/>
  <c r="O70" i="5"/>
  <c r="M70" i="5"/>
  <c r="O69" i="5"/>
  <c r="M69" i="5"/>
  <c r="O68" i="5"/>
  <c r="M68" i="5"/>
  <c r="O67" i="5"/>
  <c r="M67" i="5"/>
  <c r="O66" i="5"/>
  <c r="M66" i="5"/>
  <c r="O65" i="5"/>
  <c r="M65" i="5"/>
  <c r="O64" i="5"/>
  <c r="M64" i="5"/>
  <c r="O63" i="5"/>
  <c r="M63" i="5"/>
  <c r="O62" i="5"/>
  <c r="M62" i="5"/>
  <c r="O60" i="5"/>
  <c r="M60" i="5"/>
  <c r="O57" i="5"/>
  <c r="M57" i="5"/>
  <c r="O56" i="5"/>
  <c r="M56" i="5"/>
  <c r="O55" i="5"/>
  <c r="M55" i="5"/>
  <c r="K54" i="5"/>
  <c r="K61" i="5" s="1"/>
  <c r="O53" i="5"/>
  <c r="M53" i="5"/>
  <c r="I46" i="5"/>
  <c r="I54" i="5" s="1"/>
  <c r="I35" i="5"/>
  <c r="O31" i="5"/>
  <c r="M31" i="5"/>
  <c r="O30" i="5"/>
  <c r="M30" i="5"/>
  <c r="M28" i="5"/>
  <c r="K28" i="5"/>
  <c r="K29" i="5" s="1"/>
  <c r="I28" i="5"/>
  <c r="I29" i="5" s="1"/>
  <c r="M29" i="5" s="1"/>
  <c r="O27" i="5"/>
  <c r="M27" i="5"/>
  <c r="O26" i="5"/>
  <c r="M26" i="5"/>
  <c r="O25" i="5"/>
  <c r="M25" i="5"/>
  <c r="O21" i="5"/>
  <c r="M21" i="5"/>
  <c r="O19" i="5"/>
  <c r="M19" i="5"/>
  <c r="K16" i="5"/>
  <c r="I16" i="5"/>
  <c r="O16" i="5" s="1"/>
  <c r="O14" i="5"/>
  <c r="M14" i="5"/>
  <c r="O12" i="5"/>
  <c r="M12" i="5"/>
  <c r="O11" i="5"/>
  <c r="M11" i="5"/>
  <c r="M9" i="5"/>
  <c r="K9" i="5"/>
  <c r="K32" i="5" s="1"/>
  <c r="I9" i="5"/>
  <c r="O8" i="5"/>
  <c r="M8" i="5"/>
  <c r="O7" i="5"/>
  <c r="M7" i="5"/>
  <c r="O6" i="5"/>
  <c r="M6" i="5"/>
  <c r="H74" i="1"/>
  <c r="H76" i="1" s="1"/>
  <c r="H66" i="1"/>
  <c r="H57" i="1"/>
  <c r="H62" i="1" s="1"/>
  <c r="H48" i="1"/>
  <c r="H49" i="1" s="1"/>
  <c r="H50" i="1" s="1"/>
  <c r="H41" i="1"/>
  <c r="H63" i="1" s="1"/>
  <c r="H67" i="1" s="1"/>
  <c r="H77" i="1" s="1"/>
  <c r="H34" i="1"/>
  <c r="H31" i="1"/>
  <c r="H23" i="1"/>
  <c r="H26" i="1" s="1"/>
  <c r="H16" i="1"/>
  <c r="H11" i="1"/>
  <c r="H12" i="1" s="1"/>
  <c r="H13" i="1" s="1"/>
  <c r="H27" i="1" s="1"/>
  <c r="H35" i="1" s="1"/>
  <c r="J64" i="3" l="1"/>
  <c r="R64" i="3"/>
  <c r="Z64" i="3"/>
  <c r="AF63" i="3"/>
  <c r="H30" i="3"/>
  <c r="DF17" i="4"/>
  <c r="T15" i="4"/>
  <c r="P35" i="4"/>
  <c r="P36" i="4" s="1"/>
  <c r="CH11" i="4"/>
  <c r="CB15" i="4"/>
  <c r="BT35" i="4"/>
  <c r="BT36" i="4" s="1"/>
  <c r="CL35" i="4"/>
  <c r="CX15" i="4"/>
  <c r="BP36" i="4"/>
  <c r="CB36" i="4" s="1"/>
  <c r="CB35" i="4"/>
  <c r="DH24" i="4"/>
  <c r="DF6" i="4"/>
  <c r="F35" i="4"/>
  <c r="R15" i="4"/>
  <c r="AX35" i="4"/>
  <c r="DF13" i="4"/>
  <c r="DH22" i="4"/>
  <c r="DF23" i="4"/>
  <c r="DH26" i="4"/>
  <c r="DF27" i="4"/>
  <c r="DH29" i="4"/>
  <c r="DF30" i="4"/>
  <c r="DH31" i="4"/>
  <c r="DF32" i="4"/>
  <c r="H36" i="4"/>
  <c r="T36" i="4" s="1"/>
  <c r="T35" i="4"/>
  <c r="DF34" i="4"/>
  <c r="AN35" i="4"/>
  <c r="AB36" i="4"/>
  <c r="AN36" i="4" s="1"/>
  <c r="AZ35" i="4"/>
  <c r="BL15" i="4"/>
  <c r="CJ15" i="4" s="1"/>
  <c r="DF28" i="4"/>
  <c r="DH32" i="4"/>
  <c r="DF33" i="4"/>
  <c r="DF21" i="4"/>
  <c r="R11" i="4"/>
  <c r="BL11" i="4"/>
  <c r="Z15" i="4"/>
  <c r="BB15" i="4"/>
  <c r="BB35" i="4" s="1"/>
  <c r="BB36" i="4" s="1"/>
  <c r="T34" i="4"/>
  <c r="CB34" i="4"/>
  <c r="BN15" i="4"/>
  <c r="AN34" i="4"/>
  <c r="CJ34" i="4" s="1"/>
  <c r="CX11" i="4"/>
  <c r="CB11" i="4"/>
  <c r="I61" i="5"/>
  <c r="M54" i="5"/>
  <c r="I32" i="5"/>
  <c r="K78" i="5"/>
  <c r="O61" i="5"/>
  <c r="K36" i="5"/>
  <c r="O32" i="5"/>
  <c r="O29" i="5"/>
  <c r="O9" i="5"/>
  <c r="O28" i="5"/>
  <c r="O54" i="5"/>
  <c r="M16" i="5"/>
  <c r="H33" i="3" l="1"/>
  <c r="AF30" i="3"/>
  <c r="AX36" i="4"/>
  <c r="BJ36" i="4" s="1"/>
  <c r="BJ35" i="4"/>
  <c r="BN35" i="4"/>
  <c r="BZ15" i="4"/>
  <c r="AL15" i="4"/>
  <c r="CH15" i="4" s="1"/>
  <c r="Z35" i="4"/>
  <c r="AZ36" i="4"/>
  <c r="BL36" i="4" s="1"/>
  <c r="BL35" i="4"/>
  <c r="DH35" i="4"/>
  <c r="BJ15" i="4"/>
  <c r="F36" i="4"/>
  <c r="R36" i="4" s="1"/>
  <c r="R35" i="4"/>
  <c r="CJ11" i="4"/>
  <c r="DH11" i="4" s="1"/>
  <c r="CJ36" i="4"/>
  <c r="DH36" i="4" s="1"/>
  <c r="CX35" i="4"/>
  <c r="CL36" i="4"/>
  <c r="CX36" i="4" s="1"/>
  <c r="DH34" i="4"/>
  <c r="DF11" i="4"/>
  <c r="CJ35" i="4"/>
  <c r="DF15" i="4"/>
  <c r="DH15" i="4"/>
  <c r="I36" i="5"/>
  <c r="M32" i="5"/>
  <c r="K79" i="5"/>
  <c r="I78" i="5"/>
  <c r="M78" i="5" s="1"/>
  <c r="M61" i="5"/>
  <c r="H37" i="3" l="1"/>
  <c r="AF33" i="3"/>
  <c r="BN36" i="4"/>
  <c r="BZ36" i="4" s="1"/>
  <c r="BZ35" i="4"/>
  <c r="Z36" i="4"/>
  <c r="AL36" i="4" s="1"/>
  <c r="CH36" i="4" s="1"/>
  <c r="DF36" i="4" s="1"/>
  <c r="AL35" i="4"/>
  <c r="I79" i="5"/>
  <c r="M36" i="5"/>
  <c r="K80" i="5"/>
  <c r="O78" i="5"/>
  <c r="O36" i="5"/>
  <c r="H58" i="3" l="1"/>
  <c r="AF37" i="3"/>
  <c r="CH35" i="4"/>
  <c r="DF35" i="4" s="1"/>
  <c r="M79" i="5"/>
  <c r="I80" i="5"/>
  <c r="M80" i="5" s="1"/>
  <c r="O79" i="5"/>
  <c r="H64" i="3" l="1"/>
  <c r="AF64" i="3" s="1"/>
  <c r="AF58" i="3"/>
  <c r="O80" i="5"/>
</calcChain>
</file>

<file path=xl/sharedStrings.xml><?xml version="1.0" encoding="utf-8"?>
<sst xmlns="http://schemas.openxmlformats.org/spreadsheetml/2006/main" count="763" uniqueCount="407">
  <si>
    <t>Nov 30, 19</t>
  </si>
  <si>
    <t>ASSETS</t>
  </si>
  <si>
    <t>Current Assets</t>
  </si>
  <si>
    <t>Checking/Savings</t>
  </si>
  <si>
    <t>1000 · Cash</t>
  </si>
  <si>
    <t>1005 · WFB Checking (GF)</t>
  </si>
  <si>
    <t>1015 · WF Brokerage Account</t>
  </si>
  <si>
    <t>1016 · Live Oak Bank</t>
  </si>
  <si>
    <t>1016.1 · Live Oak CD (2389)</t>
  </si>
  <si>
    <t>1016.2 · Live Oak CD (2494)</t>
  </si>
  <si>
    <t>Total 1016 · Live Oak Bank</t>
  </si>
  <si>
    <t>Total 1000 · Cash</t>
  </si>
  <si>
    <t>Total Checking/Savings</t>
  </si>
  <si>
    <t>Accounts Receivable</t>
  </si>
  <si>
    <t>1200 · Accounts Receivable</t>
  </si>
  <si>
    <t>Total Accounts Receivable</t>
  </si>
  <si>
    <t>Other Current Assets</t>
  </si>
  <si>
    <t>1120 · Inventory Asset</t>
  </si>
  <si>
    <t>1500 · Other Receivable - C3</t>
  </si>
  <si>
    <t>1500.1 · Other Receivable - C3  Payroll</t>
  </si>
  <si>
    <t>1500 · Other Receivable - C3 - Other</t>
  </si>
  <si>
    <t>Total 1500 · Other Receivable - C3</t>
  </si>
  <si>
    <t>1515 · Prepaid Insurance</t>
  </si>
  <si>
    <t>1520 · Prepaid Expenses - Other</t>
  </si>
  <si>
    <t>Total Other Current Assets</t>
  </si>
  <si>
    <t>Total Current Assets</t>
  </si>
  <si>
    <t>Fixed Assets</t>
  </si>
  <si>
    <t>1409 · Furniture &amp; Fixtures</t>
  </si>
  <si>
    <t>1490 · Accumulated depreciation</t>
  </si>
  <si>
    <t>Total Fixed Assets</t>
  </si>
  <si>
    <t>Other Assets</t>
  </si>
  <si>
    <t>1800 · Office Deposit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</si>
  <si>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</si>
  <si>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</si>
  <si>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</si>
  <si>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</si>
  <si>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</si>
  <si>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</si>
  <si>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</si>
  <si>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</si>
  <si>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</si>
  <si>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2001 · Credit Cards</t>
  </si>
  <si>
    <t>2007 · Wells Fargo</t>
  </si>
  <si>
    <t>2007.8 · Wells Fargo - Sharon Stone-1978</t>
  </si>
  <si>
    <t>2007.9 · Wells Fargo H Hutchison-4833</t>
  </si>
  <si>
    <t>Total 2007 · Wells Fargo</t>
  </si>
  <si>
    <t>Total 2001 · Credit Cards</t>
  </si>
  <si>
    <t>Total Credit Cards</t>
  </si>
  <si>
    <t>Other Current Liabilities</t>
  </si>
  <si>
    <t>2015 · Due to MAL/MAS</t>
  </si>
  <si>
    <t>2015.1 · Mother Lode MAS</t>
  </si>
  <si>
    <t>2015.2 · Santa Clarita MAS Unit</t>
  </si>
  <si>
    <t>2015.3 · Davis MAS</t>
  </si>
  <si>
    <t>Total 2015 · Due to MAL/MAS</t>
  </si>
  <si>
    <t>2100 · Payroll Liabilities</t>
  </si>
  <si>
    <t>2105 · Pension Liability</t>
  </si>
  <si>
    <t>2150 · Healthcare Withheld</t>
  </si>
  <si>
    <t>2200 · Sales Tax Payable</t>
  </si>
  <si>
    <t>Total Other Current Liabilities</t>
  </si>
  <si>
    <t>Total Current Liabilities</t>
  </si>
  <si>
    <t>Long Term Liabilities</t>
  </si>
  <si>
    <t>2501 · Deferred Rent</t>
  </si>
  <si>
    <t>Total Long Term Liabilities</t>
  </si>
  <si>
    <t>Total Liabilities</t>
  </si>
  <si>
    <t>Equity</t>
  </si>
  <si>
    <t>3700 · Unrestricted Net  Assets</t>
  </si>
  <si>
    <t>3700.1 · Board Designated Net Assets</t>
  </si>
  <si>
    <t>3701 · Building Reserves</t>
  </si>
  <si>
    <t>3702 · Operational Reserves</t>
  </si>
  <si>
    <t>3703 · Trudy Schafer Fellowship</t>
  </si>
  <si>
    <t>Total 3700.1 · Board Designated Net Assets</t>
  </si>
  <si>
    <t>Net Income</t>
  </si>
  <si>
    <t>Total Equity</t>
  </si>
  <si>
    <t>TOTAL LIABILITIES &amp; EQUITY</t>
  </si>
  <si>
    <t>Apr 30, 19</t>
  </si>
  <si>
    <t>May 31, 19</t>
  </si>
  <si>
    <t>Jun 30, 19</t>
  </si>
  <si>
    <t>Jul 31, 19</t>
  </si>
  <si>
    <t>Aug 31, 19</t>
  </si>
  <si>
    <t>Sep 30, 19</t>
  </si>
  <si>
    <t>Oct 31, 19</t>
  </si>
  <si>
    <t>1016 · Live Oak Bank - Other</t>
  </si>
  <si>
    <t>1211 · Other Receivable</t>
  </si>
  <si>
    <t>1499 · Undeposited Funds</t>
  </si>
  <si>
    <t>1410 · Equipment &amp; Software</t>
  </si>
  <si>
    <t>2007.1 · Wells Fargo Carol Goldberg-0508</t>
  </si>
  <si>
    <t>2007.7 · Wells Fargo Melissa Breach-7381</t>
  </si>
  <si>
    <t>2100.1 · Garnishment</t>
  </si>
  <si>
    <t>2100 · Payroll Liabilities - Other</t>
  </si>
  <si>
    <t>Total 2100 · Payroll Liabilities</t>
  </si>
  <si>
    <t>2300 · Accrued Liabilities</t>
  </si>
  <si>
    <t>3704 · Schools &amp; Communities First</t>
  </si>
  <si>
    <t>3800 · Temporarily Restricted Assets</t>
  </si>
  <si>
    <t>3800.1 · Redistricting Project</t>
  </si>
  <si>
    <t>Total 3800 · Temporarily Restricted Assets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</si>
  <si>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</si>
  <si>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</si>
  <si>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</si>
  <si>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</si>
  <si>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</si>
  <si>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</si>
  <si>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</si>
  <si>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</si>
  <si>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TOTAL</t>
  </si>
  <si>
    <t>Ordinary Income/Expense</t>
  </si>
  <si>
    <t>Income</t>
  </si>
  <si>
    <t>40010 · Membership Dues</t>
  </si>
  <si>
    <t>40010.1 · PMP dues</t>
  </si>
  <si>
    <t>40010.2 · Payments in lieu of PMPs</t>
  </si>
  <si>
    <t>40010.3 · MAL Dues</t>
  </si>
  <si>
    <t>40010 · Membership Dues - Other</t>
  </si>
  <si>
    <t>Total 40010 · Membership Dues</t>
  </si>
  <si>
    <t>40015 · Contributions</t>
  </si>
  <si>
    <t>40030 · Contributions - Unrestricted</t>
  </si>
  <si>
    <t>40031 · Contributions - Restricted</t>
  </si>
  <si>
    <t>40035 · In Kind Contributions</t>
  </si>
  <si>
    <t>40070 · Grant Income - Unrestricted</t>
  </si>
  <si>
    <t>40071 · Grant Income - Restricted</t>
  </si>
  <si>
    <t>40085 · Building Reserves</t>
  </si>
  <si>
    <t>Total 40015 · Contributions</t>
  </si>
  <si>
    <t>40100 · Earned Revenues</t>
  </si>
  <si>
    <t>40101 · Publications</t>
  </si>
  <si>
    <t>40110 · Merchandise</t>
  </si>
  <si>
    <t>40115 · Shipping Postage</t>
  </si>
  <si>
    <t>40120 · Liability Insurance</t>
  </si>
  <si>
    <t>40130 · Workshops</t>
  </si>
  <si>
    <t>40140 · Council/Convention</t>
  </si>
  <si>
    <t>40150 · Contract Services</t>
  </si>
  <si>
    <t>40150.2 · LEW Contracts</t>
  </si>
  <si>
    <t>40150.4 · MyLO Contracts</t>
  </si>
  <si>
    <t>40150.5 · MyLO Migration</t>
  </si>
  <si>
    <t>Total 40150 · Contract Services</t>
  </si>
  <si>
    <t>Total 40100 · Earned Revenues</t>
  </si>
  <si>
    <t>40160 · Rental Income</t>
  </si>
  <si>
    <t>40170 · Interest</t>
  </si>
  <si>
    <t>Total Income</t>
  </si>
  <si>
    <t>Cost of Goods Sold</t>
  </si>
  <si>
    <t>Gross Profit</t>
  </si>
  <si>
    <t>Expense</t>
  </si>
  <si>
    <t>60010 · Personnel</t>
  </si>
  <si>
    <t>60020 · Accounting Fees</t>
  </si>
  <si>
    <t>60021 · Bank Charges/Fees</t>
  </si>
  <si>
    <t>60030 · Legal Fees</t>
  </si>
  <si>
    <t>60040 · Supplies</t>
  </si>
  <si>
    <t>60050 · Telecommunications</t>
  </si>
  <si>
    <t>60060 · Postage/Shipping</t>
  </si>
  <si>
    <t>60070 · Occupancy</t>
  </si>
  <si>
    <t>60080 · Equipment rental &amp; maintenance</t>
  </si>
  <si>
    <t>60090 · Printing and publications</t>
  </si>
  <si>
    <t>60100 · Travel/Food/Lodging</t>
  </si>
  <si>
    <t>60110 · Promotion</t>
  </si>
  <si>
    <t>60120 · Councils/Conventions</t>
  </si>
  <si>
    <t>60140 · Insurance</t>
  </si>
  <si>
    <t>60150 · LWVUS MAL Dues</t>
  </si>
  <si>
    <t>60160 · Fees, subscriptions</t>
  </si>
  <si>
    <t>60170 · Independent Contractors</t>
  </si>
  <si>
    <t>Total Expense</t>
  </si>
  <si>
    <t>Net Ordinary Income</t>
  </si>
  <si>
    <t>Other Income/Expense</t>
  </si>
  <si>
    <t>1000.1 Board</t>
  </si>
  <si>
    <t>1000 Management - Other</t>
  </si>
  <si>
    <t>3001.1 MTA</t>
  </si>
  <si>
    <t>3001.2 DEI</t>
  </si>
  <si>
    <t>3001 Member Services - Other</t>
  </si>
  <si>
    <t>Total 3001 Member Services</t>
  </si>
  <si>
    <t>3004 Conventions</t>
  </si>
  <si>
    <t>Total 3005 Local Leagues</t>
  </si>
  <si>
    <t>3006.1 LEW</t>
  </si>
  <si>
    <t>3006.2 MyLO</t>
  </si>
  <si>
    <t>3006 LEW* - Other</t>
  </si>
  <si>
    <t>Total 3006 LEW*</t>
  </si>
  <si>
    <t>3010 Schools &amp; Communities 1st</t>
  </si>
  <si>
    <t>3011 Schafer Fellowship</t>
  </si>
  <si>
    <t>3007 Advocacy - Other</t>
  </si>
  <si>
    <t>Total 3007 Advocacy</t>
  </si>
  <si>
    <t>9001 APP</t>
  </si>
  <si>
    <t>9002 IPP</t>
  </si>
  <si>
    <t>9003 OCC</t>
  </si>
  <si>
    <t>(1000 Management)</t>
  </si>
  <si>
    <t>Total 1000 Management</t>
  </si>
  <si>
    <t>Total 2000 Development</t>
  </si>
  <si>
    <t>(3001 Member Services)</t>
  </si>
  <si>
    <t>(3000 Programs)</t>
  </si>
  <si>
    <t>(3006 LEW*)</t>
  </si>
  <si>
    <t>(3007 Advocacy)</t>
  </si>
  <si>
    <t>Total 3000 Programs</t>
  </si>
  <si>
    <t>(9000 To Be Split)</t>
  </si>
  <si>
    <t>Total 9000 To Be Split</t>
  </si>
  <si>
    <t>Total unclassified</t>
  </si>
  <si>
    <t>Budget</t>
  </si>
  <si>
    <t>$ Over Budget</t>
  </si>
  <si>
    <t>% of Budget</t>
  </si>
  <si>
    <t>Current</t>
  </si>
  <si>
    <t>1 - 30</t>
  </si>
  <si>
    <t>31 - 60</t>
  </si>
  <si>
    <t>61 - 90</t>
  </si>
  <si>
    <t>&gt; 90</t>
  </si>
  <si>
    <t>LWV Antelope Valley-</t>
  </si>
  <si>
    <t>LWV Arkansas</t>
  </si>
  <si>
    <t>LWV Bay Area ILO-</t>
  </si>
  <si>
    <t>LWV Bay Area TX</t>
  </si>
  <si>
    <t>LWV Beach Cities</t>
  </si>
  <si>
    <t>LWV Billings</t>
  </si>
  <si>
    <t>LWV Butte County</t>
  </si>
  <si>
    <t>LWV Central Delaware County</t>
  </si>
  <si>
    <t>LWV Central Yavapai, AZ</t>
  </si>
  <si>
    <t>LWV Charlotte-Mecklenburg</t>
  </si>
  <si>
    <t>LWV Corpus Christi</t>
  </si>
  <si>
    <t>LWV Dallas</t>
  </si>
  <si>
    <t>LWV Dalton Area</t>
  </si>
  <si>
    <t>LWV East San Gabriel Valley</t>
  </si>
  <si>
    <t>LWV Eden Area-</t>
  </si>
  <si>
    <t>LWV Edwardsville</t>
  </si>
  <si>
    <t>LWV Fairfield, CT</t>
  </si>
  <si>
    <t>LWV Falls Church</t>
  </si>
  <si>
    <t>LWV Fremont/Newark/Union City</t>
  </si>
  <si>
    <t>LWV Fresno</t>
  </si>
  <si>
    <t>LWV Glendale-Burbank</t>
  </si>
  <si>
    <t>LWV Greater Tuscaloosa</t>
  </si>
  <si>
    <t>LWV Greeley-Weld County, CO</t>
  </si>
  <si>
    <t>LWV Greenville County</t>
  </si>
  <si>
    <t>LWV Hawaii County</t>
  </si>
  <si>
    <t>LWV Highland Park IL</t>
  </si>
  <si>
    <t>LWV Hudson</t>
  </si>
  <si>
    <t>LWV Janesville, WI</t>
  </si>
  <si>
    <t>LWV Kent</t>
  </si>
  <si>
    <t>LWV Kern County-</t>
  </si>
  <si>
    <t>LWV La Plata County</t>
  </si>
  <si>
    <t>LWV Lansing Area</t>
  </si>
  <si>
    <t>LWV Leelanau County</t>
  </si>
  <si>
    <t>LWV Lewisburg Area</t>
  </si>
  <si>
    <t>LWV Lexington, MA</t>
  </si>
  <si>
    <t>LWV Long Beach Area</t>
  </si>
  <si>
    <t>LWV Los Angeles</t>
  </si>
  <si>
    <t>LWV Lubbock</t>
  </si>
  <si>
    <t>LWV Marion-Mattapoisett-Rochester Area</t>
  </si>
  <si>
    <t>LWV Missoula</t>
  </si>
  <si>
    <t>LWV Monroe Township</t>
  </si>
  <si>
    <t>LWV Montana</t>
  </si>
  <si>
    <t>LWV Monterey County</t>
  </si>
  <si>
    <t>LWV Montgomery County, VA</t>
  </si>
  <si>
    <t>LWV Montrose County</t>
  </si>
  <si>
    <t>LWV Mount Pleasant Area</t>
  </si>
  <si>
    <t>LWV Mt. Baldy Area</t>
  </si>
  <si>
    <t>LWV Murfreesboro/Rutherford County</t>
  </si>
  <si>
    <t>LWV New Castle</t>
  </si>
  <si>
    <t>LWV New Orleans</t>
  </si>
  <si>
    <t>Lwv New York City</t>
  </si>
  <si>
    <t>LWV North &amp;  Central San Mateo County</t>
  </si>
  <si>
    <t>LWV Northampton County</t>
  </si>
  <si>
    <t>LWV Northwest Wayne County</t>
  </si>
  <si>
    <t>LWV Norwood</t>
  </si>
  <si>
    <t>LWV Oak Ridge</t>
  </si>
  <si>
    <t>LWV Oakland MI</t>
  </si>
  <si>
    <t>LWV Oberlin Area</t>
  </si>
  <si>
    <t>LWV Oklahoma</t>
  </si>
  <si>
    <t>LWV Orange Co ILO</t>
  </si>
  <si>
    <t>LWV Orange Coast</t>
  </si>
  <si>
    <t>LWV Pasadena</t>
  </si>
  <si>
    <t>LWV Piedmont</t>
  </si>
  <si>
    <t>LWV Placer County</t>
  </si>
  <si>
    <t>LWV Plattsburgh, NY</t>
  </si>
  <si>
    <t>LWV Redding Area</t>
  </si>
  <si>
    <t>LWV Rensselaer County</t>
  </si>
  <si>
    <t>LWV Ripon Area, WI</t>
  </si>
  <si>
    <t>LWV San Bernardino</t>
  </si>
  <si>
    <t>LWV San Diego</t>
  </si>
  <si>
    <t>LWV San Diego County ILO</t>
  </si>
  <si>
    <t>LWV San Francisco</t>
  </si>
  <si>
    <t>LWV Santa Cruz</t>
  </si>
  <si>
    <t>LWV Sonoma County</t>
  </si>
  <si>
    <t>LWV South Carolina</t>
  </si>
  <si>
    <t>LWV South Dakota</t>
  </si>
  <si>
    <t>LWV South San Mateo</t>
  </si>
  <si>
    <t>LWV Southwest Santa Clara Valley</t>
  </si>
  <si>
    <t>LWV St. Cloud, MN</t>
  </si>
  <si>
    <t>LWV Stevens Point Area</t>
  </si>
  <si>
    <t>LWV Texas</t>
  </si>
  <si>
    <t>LWV Torrance</t>
  </si>
  <si>
    <t>LWV Troy Area</t>
  </si>
  <si>
    <t>LWV Tulare County</t>
  </si>
  <si>
    <t>LWV Ventura</t>
  </si>
  <si>
    <t>LWV Vermont</t>
  </si>
  <si>
    <t>LWV Wellesley</t>
  </si>
  <si>
    <t>LWV West Contra Costa County</t>
  </si>
  <si>
    <t>LWV Westchester County</t>
  </si>
  <si>
    <t>LWV Western Nevada Co</t>
  </si>
  <si>
    <t>LWV Westwood/Walpole/Dedham</t>
  </si>
  <si>
    <t>LWV Woodland</t>
  </si>
  <si>
    <t>LWV Worcester</t>
  </si>
  <si>
    <t>Jan 31, 20</t>
  </si>
  <si>
    <t>2007.2 · Wells FargoStephanie Doute-7826</t>
  </si>
  <si>
    <t>1000.2 Management</t>
  </si>
  <si>
    <t>3090 Education Fund</t>
  </si>
  <si>
    <t>50000 · Cost of Goods Sold</t>
  </si>
  <si>
    <t>Total COGS</t>
  </si>
  <si>
    <t>Dec 31, 19</t>
  </si>
  <si>
    <t>Dec 19</t>
  </si>
  <si>
    <t>Jan 20</t>
  </si>
  <si>
    <t>Other Expense</t>
  </si>
  <si>
    <t>7500 · Transfer to Education Fund</t>
  </si>
  <si>
    <t>Total Other Expense</t>
  </si>
  <si>
    <t>Net Other Income</t>
  </si>
  <si>
    <t>California Association of Nonprofits</t>
  </si>
  <si>
    <t>California Voters FIRST-</t>
  </si>
  <si>
    <t>LWV Beaufort</t>
  </si>
  <si>
    <t>LWV Cupertino/Sunnyvale</t>
  </si>
  <si>
    <t>LWV Erie County</t>
  </si>
  <si>
    <t>LWV Jefferson County</t>
  </si>
  <si>
    <t>LWV North Carolina</t>
  </si>
  <si>
    <t>LWV Oklahoma City</t>
  </si>
  <si>
    <t>LWV Santa Maria Valley-</t>
  </si>
  <si>
    <t>LWV Syracuse Metropolitan Area</t>
  </si>
  <si>
    <t>Feb 29, 20</t>
  </si>
  <si>
    <t>2015 · Due to MAL/MAS - Other</t>
  </si>
  <si>
    <t>Feb 20</t>
  </si>
  <si>
    <t>4imprint, Inc.</t>
  </si>
  <si>
    <t>Amaris LeBron-</t>
  </si>
  <si>
    <t>Dora Rose-</t>
  </si>
  <si>
    <t>Dustin Alexander-</t>
  </si>
  <si>
    <t>LWV San Francisco-</t>
  </si>
  <si>
    <t>Rosalinda Venegas</t>
  </si>
  <si>
    <t>WFB</t>
  </si>
  <si>
    <t>LWV Alameda</t>
  </si>
  <si>
    <t>LWV Berkeley/Albany/Emeryville</t>
  </si>
  <si>
    <t>LWV Diablo Valley</t>
  </si>
  <si>
    <t>LWV El Dorado County</t>
  </si>
  <si>
    <t>LWV Los Altos Mt. View</t>
  </si>
  <si>
    <t>LWV Marin</t>
  </si>
  <si>
    <t>LWV Oakland CA</t>
  </si>
  <si>
    <t>LWV Palo Alto</t>
  </si>
  <si>
    <t>LWV Redding</t>
  </si>
  <si>
    <t>LWV Sacramento</t>
  </si>
  <si>
    <t>LWV San Luis Obispo</t>
  </si>
  <si>
    <t>LWV Whittier</t>
  </si>
  <si>
    <t>Mar 31, 20</t>
  </si>
  <si>
    <t>13700 · Payroll Service Customer Asset</t>
  </si>
  <si>
    <t>2007 · Wells Fargo - Other</t>
  </si>
  <si>
    <t>Jul '19 - Mar 20</t>
  </si>
  <si>
    <t>60011 · Salaries and Wages</t>
  </si>
  <si>
    <t>60011.0 · Accounting Manager</t>
  </si>
  <si>
    <t>60011.1 · Salary - Executive Director</t>
  </si>
  <si>
    <t>60011.2 · Salary - Advocacy Director</t>
  </si>
  <si>
    <t>60011.3 · Voter Service Director</t>
  </si>
  <si>
    <t>6011.3 · Salary - Voter Service Director</t>
  </si>
  <si>
    <t>6011.31 · Program Associate</t>
  </si>
  <si>
    <t>Total 60011.3 · Voter Service Director</t>
  </si>
  <si>
    <t>60011.4 · Fellowship</t>
  </si>
  <si>
    <t>60011.5 · Salary - Communications Manager</t>
  </si>
  <si>
    <t>60011.6 · Salary - Administrative Manager</t>
  </si>
  <si>
    <t>60011.7 · Salary - Dev. Coordinator</t>
  </si>
  <si>
    <t>60011.8 · Salary - Membership &amp; Tech Mgr.</t>
  </si>
  <si>
    <t>60011.9 · Administrative Assistant PT</t>
  </si>
  <si>
    <t>60011 · Salaries and Wages - Other</t>
  </si>
  <si>
    <t>Total 60011 · Salaries and Wages</t>
  </si>
  <si>
    <t>60012 · Employee benefits</t>
  </si>
  <si>
    <t>60013 · Payroll taxes</t>
  </si>
  <si>
    <t>60014 · Workers Compensation</t>
  </si>
  <si>
    <t>60015 · Pension</t>
  </si>
  <si>
    <t>6806 · Office Payroll Tax/Wk. Comp.</t>
  </si>
  <si>
    <t>60010 · Personnel - Other</t>
  </si>
  <si>
    <t>Total 60010 · Personnel</t>
  </si>
  <si>
    <t>60171 · In-Kind Services</t>
  </si>
  <si>
    <t>Mar 20</t>
  </si>
  <si>
    <t>Carolina Goodman-</t>
  </si>
  <si>
    <t>City of Sacramento, Parking Services Div.</t>
  </si>
  <si>
    <t>Comcast</t>
  </si>
  <si>
    <t>Courtney Hanson</t>
  </si>
  <si>
    <t>Kaufman Legal Group</t>
  </si>
  <si>
    <t>Muller &amp; Associates</t>
  </si>
  <si>
    <t>NEO Law Group</t>
  </si>
  <si>
    <t>PAID IN APRIL</t>
  </si>
  <si>
    <t>LWV Stanislaus County</t>
  </si>
  <si>
    <t>LWV Solano County</t>
  </si>
  <si>
    <t>LWV Santa Monica</t>
  </si>
  <si>
    <t>LWV Santa Barbara</t>
  </si>
  <si>
    <t>LWV San Jose/Santa Clara</t>
  </si>
  <si>
    <t>LWV San Joaquin</t>
  </si>
  <si>
    <t>LWV Riverside</t>
  </si>
  <si>
    <t>LWV Palos Verdes Peninsula</t>
  </si>
  <si>
    <t>LWV North Orange County</t>
  </si>
  <si>
    <t>LWV North County San Diego</t>
  </si>
  <si>
    <t>LWV Napa</t>
  </si>
  <si>
    <t>LWV Merced</t>
  </si>
  <si>
    <t>LWV Mendocino</t>
  </si>
  <si>
    <t>LWV Humboldt</t>
  </si>
  <si>
    <t>LWV Holland Area</t>
  </si>
  <si>
    <t>LWV Central Orange County</t>
  </si>
  <si>
    <t>LWV Central Kane County</t>
  </si>
  <si>
    <t>AS OF 3/31/20</t>
  </si>
  <si>
    <t>LWV Akron Area</t>
  </si>
  <si>
    <t>LWV Appleton</t>
  </si>
  <si>
    <t>LWV Benton-Franklin Counties</t>
  </si>
  <si>
    <t>LWV Bucks County</t>
  </si>
  <si>
    <t>LWV Chicago, IL</t>
  </si>
  <si>
    <t>LWV Connecticut</t>
  </si>
  <si>
    <t>LWV Delaware County, OH</t>
  </si>
  <si>
    <t>LWV Frederick County</t>
  </si>
  <si>
    <t>LWV Georgia</t>
  </si>
  <si>
    <t>LWV Greater Cleveland</t>
  </si>
  <si>
    <t>LWV Knoxville - Knox County</t>
  </si>
  <si>
    <t>LWV Los Angeles County ILO</t>
  </si>
  <si>
    <t>LWV Marietta-Cobb County</t>
  </si>
  <si>
    <t>LWV Metropolitan Des Moines</t>
  </si>
  <si>
    <t>LWV Norman</t>
  </si>
  <si>
    <t>LWV Ohio</t>
  </si>
  <si>
    <t>As of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</si>
</sst>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6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3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49" name="TextBox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50" name="TextBox2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11" Type="http://schemas.openxmlformats.org/officeDocument/2006/relationships/image" Target="../media/image16.emf"/><Relationship Id="rId5" Type="http://schemas.openxmlformats.org/officeDocument/2006/relationships/image" Target="../media/image13.emf"/><Relationship Id="rId10" Type="http://schemas.openxmlformats.org/officeDocument/2006/relationships/control" Target="../activeX/activeX16.xml"/><Relationship Id="rId4" Type="http://schemas.openxmlformats.org/officeDocument/2006/relationships/control" Target="../activeX/activeX13.xml"/><Relationship Id="rId9" Type="http://schemas.openxmlformats.org/officeDocument/2006/relationships/image" Target="../media/image1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78"/>
  <sheetViews>
    <sheetView workbookViewId="0">
      <pane xSplit="7" ySplit="1" topLeftCell="H23" activePane="bottomRight" state="frozenSplit"/>
      <selection pane="topRight" activeCell="H1" sqref="H1"/>
      <selection pane="bottomLeft" activeCell="A2" sqref="A2"/>
      <selection pane="bottomRight" activeCell="S43" sqref="S43"/>
    </sheetView>
  </sheetViews>
  <sheetFormatPr defaultRowHeight="15" x14ac:dyDescent="0.25"/>
  <cols>
    <col min="1" max="6" width="3" style="13" customWidth="1"/>
    <col min="7" max="7" width="34" style="13" customWidth="1"/>
    <col min="8" max="8" width="8.7109375" style="14" bestFit="1" customWidth="1"/>
  </cols>
  <sheetData>
    <row r="1" spans="1:8" s="12" customFormat="1" ht="15.75" thickBot="1" x14ac:dyDescent="0.3">
      <c r="A1" s="10"/>
      <c r="B1" s="10"/>
      <c r="C1" s="10"/>
      <c r="D1" s="10"/>
      <c r="E1" s="10"/>
      <c r="F1" s="10"/>
      <c r="G1" s="10"/>
      <c r="H1" s="11" t="s">
        <v>335</v>
      </c>
    </row>
    <row r="2" spans="1:8" ht="15.75" thickTop="1" x14ac:dyDescent="0.25">
      <c r="A2" s="2" t="s">
        <v>1</v>
      </c>
      <c r="B2" s="2"/>
      <c r="C2" s="2"/>
      <c r="D2" s="2"/>
      <c r="E2" s="2"/>
      <c r="F2" s="2"/>
      <c r="G2" s="2"/>
      <c r="H2" s="3"/>
    </row>
    <row r="3" spans="1:8" x14ac:dyDescent="0.25">
      <c r="A3" s="2"/>
      <c r="B3" s="2" t="s">
        <v>2</v>
      </c>
      <c r="C3" s="2"/>
      <c r="D3" s="2"/>
      <c r="E3" s="2"/>
      <c r="F3" s="2"/>
      <c r="G3" s="2"/>
      <c r="H3" s="3"/>
    </row>
    <row r="4" spans="1:8" x14ac:dyDescent="0.25">
      <c r="A4" s="2"/>
      <c r="B4" s="2"/>
      <c r="C4" s="2" t="s">
        <v>3</v>
      </c>
      <c r="D4" s="2"/>
      <c r="E4" s="2"/>
      <c r="F4" s="2"/>
      <c r="G4" s="2"/>
      <c r="H4" s="3"/>
    </row>
    <row r="5" spans="1:8" x14ac:dyDescent="0.25">
      <c r="A5" s="2"/>
      <c r="B5" s="2"/>
      <c r="C5" s="2"/>
      <c r="D5" s="2" t="s">
        <v>4</v>
      </c>
      <c r="E5" s="2"/>
      <c r="F5" s="2"/>
      <c r="G5" s="2"/>
      <c r="H5" s="3"/>
    </row>
    <row r="6" spans="1:8" x14ac:dyDescent="0.25">
      <c r="A6" s="2"/>
      <c r="B6" s="2"/>
      <c r="C6" s="2"/>
      <c r="D6" s="2"/>
      <c r="E6" s="2" t="s">
        <v>5</v>
      </c>
      <c r="F6" s="2"/>
      <c r="G6" s="2"/>
      <c r="H6" s="3">
        <v>61680.59</v>
      </c>
    </row>
    <row r="7" spans="1:8" x14ac:dyDescent="0.25">
      <c r="A7" s="2"/>
      <c r="B7" s="2"/>
      <c r="C7" s="2"/>
      <c r="D7" s="2"/>
      <c r="E7" s="2" t="s">
        <v>6</v>
      </c>
      <c r="F7" s="2"/>
      <c r="G7" s="2"/>
      <c r="H7" s="3">
        <v>0.33</v>
      </c>
    </row>
    <row r="8" spans="1:8" x14ac:dyDescent="0.25">
      <c r="A8" s="2"/>
      <c r="B8" s="2"/>
      <c r="C8" s="2"/>
      <c r="D8" s="2"/>
      <c r="E8" s="2" t="s">
        <v>7</v>
      </c>
      <c r="F8" s="2"/>
      <c r="G8" s="2"/>
      <c r="H8" s="3"/>
    </row>
    <row r="9" spans="1:8" x14ac:dyDescent="0.25">
      <c r="A9" s="2"/>
      <c r="B9" s="2"/>
      <c r="C9" s="2"/>
      <c r="D9" s="2"/>
      <c r="E9" s="2"/>
      <c r="F9" s="2" t="s">
        <v>8</v>
      </c>
      <c r="G9" s="2"/>
      <c r="H9" s="3">
        <v>16288.36</v>
      </c>
    </row>
    <row r="10" spans="1:8" ht="15.75" thickBot="1" x14ac:dyDescent="0.3">
      <c r="A10" s="2"/>
      <c r="B10" s="2"/>
      <c r="C10" s="2"/>
      <c r="D10" s="2"/>
      <c r="E10" s="2"/>
      <c r="F10" s="2" t="s">
        <v>9</v>
      </c>
      <c r="G10" s="2"/>
      <c r="H10" s="4">
        <v>32778.76</v>
      </c>
    </row>
    <row r="11" spans="1:8" ht="15.75" thickBot="1" x14ac:dyDescent="0.3">
      <c r="A11" s="2"/>
      <c r="B11" s="2"/>
      <c r="C11" s="2"/>
      <c r="D11" s="2"/>
      <c r="E11" s="2" t="s">
        <v>10</v>
      </c>
      <c r="F11" s="2"/>
      <c r="G11" s="2"/>
      <c r="H11" s="5">
        <f>ROUND(SUM(H8:H10),5)</f>
        <v>49067.12</v>
      </c>
    </row>
    <row r="12" spans="1:8" ht="15.75" thickBot="1" x14ac:dyDescent="0.3">
      <c r="A12" s="2"/>
      <c r="B12" s="2"/>
      <c r="C12" s="2"/>
      <c r="D12" s="2" t="s">
        <v>11</v>
      </c>
      <c r="E12" s="2"/>
      <c r="F12" s="2"/>
      <c r="G12" s="2"/>
      <c r="H12" s="6">
        <f>ROUND(SUM(H5:H7)+H11,5)</f>
        <v>110748.04</v>
      </c>
    </row>
    <row r="13" spans="1:8" x14ac:dyDescent="0.25">
      <c r="A13" s="2"/>
      <c r="B13" s="2"/>
      <c r="C13" s="2" t="s">
        <v>12</v>
      </c>
      <c r="D13" s="2"/>
      <c r="E13" s="2"/>
      <c r="F13" s="2"/>
      <c r="G13" s="2"/>
      <c r="H13" s="3">
        <f>ROUND(H4+H12,5)</f>
        <v>110748.04</v>
      </c>
    </row>
    <row r="14" spans="1:8" x14ac:dyDescent="0.25">
      <c r="A14" s="2"/>
      <c r="B14" s="2"/>
      <c r="C14" s="2" t="s">
        <v>13</v>
      </c>
      <c r="D14" s="2"/>
      <c r="E14" s="2"/>
      <c r="F14" s="2"/>
      <c r="G14" s="2"/>
      <c r="H14" s="3"/>
    </row>
    <row r="15" spans="1:8" ht="15.75" thickBot="1" x14ac:dyDescent="0.3">
      <c r="A15" s="2"/>
      <c r="B15" s="2"/>
      <c r="C15" s="2"/>
      <c r="D15" s="2" t="s">
        <v>14</v>
      </c>
      <c r="E15" s="2"/>
      <c r="F15" s="2"/>
      <c r="G15" s="2"/>
      <c r="H15" s="7">
        <v>57386.64</v>
      </c>
    </row>
    <row r="16" spans="1:8" x14ac:dyDescent="0.25">
      <c r="A16" s="2"/>
      <c r="B16" s="2"/>
      <c r="C16" s="2" t="s">
        <v>15</v>
      </c>
      <c r="D16" s="2"/>
      <c r="E16" s="2"/>
      <c r="F16" s="2"/>
      <c r="G16" s="2"/>
      <c r="H16" s="3">
        <f>ROUND(SUM(H14:H15),5)</f>
        <v>57386.64</v>
      </c>
    </row>
    <row r="17" spans="1:8" x14ac:dyDescent="0.25">
      <c r="A17" s="2"/>
      <c r="B17" s="2"/>
      <c r="C17" s="2" t="s">
        <v>16</v>
      </c>
      <c r="D17" s="2"/>
      <c r="E17" s="2"/>
      <c r="F17" s="2"/>
      <c r="G17" s="2"/>
      <c r="H17" s="3"/>
    </row>
    <row r="18" spans="1:8" x14ac:dyDescent="0.25">
      <c r="A18" s="2"/>
      <c r="B18" s="2"/>
      <c r="C18" s="2"/>
      <c r="D18" s="2" t="s">
        <v>17</v>
      </c>
      <c r="E18" s="2"/>
      <c r="F18" s="2"/>
      <c r="G18" s="2"/>
      <c r="H18" s="3">
        <v>3414.84</v>
      </c>
    </row>
    <row r="19" spans="1:8" x14ac:dyDescent="0.25">
      <c r="A19" s="2"/>
      <c r="B19" s="2"/>
      <c r="C19" s="2"/>
      <c r="D19" s="2" t="s">
        <v>336</v>
      </c>
      <c r="E19" s="2"/>
      <c r="F19" s="2"/>
      <c r="G19" s="2"/>
      <c r="H19" s="3">
        <v>-422.11</v>
      </c>
    </row>
    <row r="20" spans="1:8" x14ac:dyDescent="0.25">
      <c r="A20" s="2"/>
      <c r="B20" s="2"/>
      <c r="C20" s="2"/>
      <c r="D20" s="2" t="s">
        <v>18</v>
      </c>
      <c r="E20" s="2"/>
      <c r="F20" s="2"/>
      <c r="G20" s="2"/>
      <c r="H20" s="3"/>
    </row>
    <row r="21" spans="1:8" x14ac:dyDescent="0.25">
      <c r="A21" s="2"/>
      <c r="B21" s="2"/>
      <c r="C21" s="2"/>
      <c r="D21" s="2"/>
      <c r="E21" s="2" t="s">
        <v>19</v>
      </c>
      <c r="F21" s="2"/>
      <c r="G21" s="2"/>
      <c r="H21" s="3">
        <v>64993.99</v>
      </c>
    </row>
    <row r="22" spans="1:8" ht="15.75" thickBot="1" x14ac:dyDescent="0.3">
      <c r="A22" s="2"/>
      <c r="B22" s="2"/>
      <c r="C22" s="2"/>
      <c r="D22" s="2"/>
      <c r="E22" s="2" t="s">
        <v>20</v>
      </c>
      <c r="F22" s="2"/>
      <c r="G22" s="2"/>
      <c r="H22" s="7">
        <v>23972.68</v>
      </c>
    </row>
    <row r="23" spans="1:8" x14ac:dyDescent="0.25">
      <c r="A23" s="2"/>
      <c r="B23" s="2"/>
      <c r="C23" s="2"/>
      <c r="D23" s="2" t="s">
        <v>21</v>
      </c>
      <c r="E23" s="2"/>
      <c r="F23" s="2"/>
      <c r="G23" s="2"/>
      <c r="H23" s="3">
        <f>ROUND(SUM(H20:H22),5)</f>
        <v>88966.67</v>
      </c>
    </row>
    <row r="24" spans="1:8" x14ac:dyDescent="0.25">
      <c r="A24" s="2"/>
      <c r="B24" s="2"/>
      <c r="C24" s="2"/>
      <c r="D24" s="2" t="s">
        <v>22</v>
      </c>
      <c r="E24" s="2"/>
      <c r="F24" s="2"/>
      <c r="G24" s="2"/>
      <c r="H24" s="3">
        <v>6813.14</v>
      </c>
    </row>
    <row r="25" spans="1:8" ht="15.75" thickBot="1" x14ac:dyDescent="0.3">
      <c r="A25" s="2"/>
      <c r="B25" s="2"/>
      <c r="C25" s="2"/>
      <c r="D25" s="2" t="s">
        <v>23</v>
      </c>
      <c r="E25" s="2"/>
      <c r="F25" s="2"/>
      <c r="G25" s="2"/>
      <c r="H25" s="4">
        <v>20146.560000000001</v>
      </c>
    </row>
    <row r="26" spans="1:8" ht="15.75" thickBot="1" x14ac:dyDescent="0.3">
      <c r="A26" s="2"/>
      <c r="B26" s="2"/>
      <c r="C26" s="2" t="s">
        <v>24</v>
      </c>
      <c r="D26" s="2"/>
      <c r="E26" s="2"/>
      <c r="F26" s="2"/>
      <c r="G26" s="2"/>
      <c r="H26" s="6">
        <f>ROUND(SUM(H17:H19)+SUM(H23:H25),5)</f>
        <v>118919.1</v>
      </c>
    </row>
    <row r="27" spans="1:8" x14ac:dyDescent="0.25">
      <c r="A27" s="2"/>
      <c r="B27" s="2" t="s">
        <v>25</v>
      </c>
      <c r="C27" s="2"/>
      <c r="D27" s="2"/>
      <c r="E27" s="2"/>
      <c r="F27" s="2"/>
      <c r="G27" s="2"/>
      <c r="H27" s="3">
        <f>ROUND(H3+H13+H16+H26,5)</f>
        <v>287053.78000000003</v>
      </c>
    </row>
    <row r="28" spans="1:8" x14ac:dyDescent="0.25">
      <c r="A28" s="2"/>
      <c r="B28" s="2" t="s">
        <v>26</v>
      </c>
      <c r="C28" s="2"/>
      <c r="D28" s="2"/>
      <c r="E28" s="2"/>
      <c r="F28" s="2"/>
      <c r="G28" s="2"/>
      <c r="H28" s="3"/>
    </row>
    <row r="29" spans="1:8" x14ac:dyDescent="0.25">
      <c r="A29" s="2"/>
      <c r="B29" s="2"/>
      <c r="C29" s="2" t="s">
        <v>27</v>
      </c>
      <c r="D29" s="2"/>
      <c r="E29" s="2"/>
      <c r="F29" s="2"/>
      <c r="G29" s="2"/>
      <c r="H29" s="3">
        <v>3807</v>
      </c>
    </row>
    <row r="30" spans="1:8" ht="15.75" thickBot="1" x14ac:dyDescent="0.3">
      <c r="A30" s="2"/>
      <c r="B30" s="2"/>
      <c r="C30" s="2" t="s">
        <v>28</v>
      </c>
      <c r="D30" s="2"/>
      <c r="E30" s="2"/>
      <c r="F30" s="2"/>
      <c r="G30" s="2"/>
      <c r="H30" s="7">
        <v>-3807</v>
      </c>
    </row>
    <row r="31" spans="1:8" x14ac:dyDescent="0.25">
      <c r="A31" s="2"/>
      <c r="B31" s="2" t="s">
        <v>29</v>
      </c>
      <c r="C31" s="2"/>
      <c r="D31" s="2"/>
      <c r="E31" s="2"/>
      <c r="F31" s="2"/>
      <c r="G31" s="2"/>
      <c r="H31" s="3">
        <f>ROUND(SUM(H28:H30),5)</f>
        <v>0</v>
      </c>
    </row>
    <row r="32" spans="1:8" x14ac:dyDescent="0.25">
      <c r="A32" s="2"/>
      <c r="B32" s="2" t="s">
        <v>30</v>
      </c>
      <c r="C32" s="2"/>
      <c r="D32" s="2"/>
      <c r="E32" s="2"/>
      <c r="F32" s="2"/>
      <c r="G32" s="2"/>
      <c r="H32" s="3"/>
    </row>
    <row r="33" spans="1:8" ht="15.75" thickBot="1" x14ac:dyDescent="0.3">
      <c r="A33" s="2"/>
      <c r="B33" s="2"/>
      <c r="C33" s="2" t="s">
        <v>31</v>
      </c>
      <c r="D33" s="2"/>
      <c r="E33" s="2"/>
      <c r="F33" s="2"/>
      <c r="G33" s="2"/>
      <c r="H33" s="4">
        <v>2698.25</v>
      </c>
    </row>
    <row r="34" spans="1:8" ht="15.75" thickBot="1" x14ac:dyDescent="0.3">
      <c r="A34" s="2"/>
      <c r="B34" s="2" t="s">
        <v>32</v>
      </c>
      <c r="C34" s="2"/>
      <c r="D34" s="2"/>
      <c r="E34" s="2"/>
      <c r="F34" s="2"/>
      <c r="G34" s="2"/>
      <c r="H34" s="5">
        <f>ROUND(SUM(H32:H33),5)</f>
        <v>2698.25</v>
      </c>
    </row>
    <row r="35" spans="1:8" s="9" customFormat="1" ht="12" thickBot="1" x14ac:dyDescent="0.25">
      <c r="A35" s="2" t="s">
        <v>33</v>
      </c>
      <c r="B35" s="2"/>
      <c r="C35" s="2"/>
      <c r="D35" s="2"/>
      <c r="E35" s="2"/>
      <c r="F35" s="2"/>
      <c r="G35" s="2"/>
      <c r="H35" s="8">
        <f>ROUND(H2+H27+H31+H34,5)</f>
        <v>289752.03000000003</v>
      </c>
    </row>
    <row r="36" spans="1:8" ht="15.75" thickTop="1" x14ac:dyDescent="0.25">
      <c r="A36" s="2" t="s">
        <v>34</v>
      </c>
      <c r="B36" s="2"/>
      <c r="C36" s="2"/>
      <c r="D36" s="2"/>
      <c r="E36" s="2"/>
      <c r="F36" s="2"/>
      <c r="G36" s="2"/>
      <c r="H36" s="3"/>
    </row>
    <row r="37" spans="1:8" x14ac:dyDescent="0.25">
      <c r="A37" s="2"/>
      <c r="B37" s="2" t="s">
        <v>35</v>
      </c>
      <c r="C37" s="2"/>
      <c r="D37" s="2"/>
      <c r="E37" s="2"/>
      <c r="F37" s="2"/>
      <c r="G37" s="2"/>
      <c r="H37" s="3"/>
    </row>
    <row r="38" spans="1:8" x14ac:dyDescent="0.25">
      <c r="A38" s="2"/>
      <c r="B38" s="2"/>
      <c r="C38" s="2" t="s">
        <v>36</v>
      </c>
      <c r="D38" s="2"/>
      <c r="E38" s="2"/>
      <c r="F38" s="2"/>
      <c r="G38" s="2"/>
      <c r="H38" s="3"/>
    </row>
    <row r="39" spans="1:8" x14ac:dyDescent="0.25">
      <c r="A39" s="2"/>
      <c r="B39" s="2"/>
      <c r="C39" s="2"/>
      <c r="D39" s="2" t="s">
        <v>37</v>
      </c>
      <c r="E39" s="2"/>
      <c r="F39" s="2"/>
      <c r="G39" s="2"/>
      <c r="H39" s="3"/>
    </row>
    <row r="40" spans="1:8" ht="15.75" thickBot="1" x14ac:dyDescent="0.3">
      <c r="A40" s="2"/>
      <c r="B40" s="2"/>
      <c r="C40" s="2"/>
      <c r="D40" s="2"/>
      <c r="E40" s="2" t="s">
        <v>38</v>
      </c>
      <c r="F40" s="2"/>
      <c r="G40" s="2"/>
      <c r="H40" s="7">
        <v>5225.82</v>
      </c>
    </row>
    <row r="41" spans="1:8" x14ac:dyDescent="0.25">
      <c r="A41" s="2"/>
      <c r="B41" s="2"/>
      <c r="C41" s="2"/>
      <c r="D41" s="2" t="s">
        <v>39</v>
      </c>
      <c r="E41" s="2"/>
      <c r="F41" s="2"/>
      <c r="G41" s="2"/>
      <c r="H41" s="3">
        <f>ROUND(SUM(H39:H40),5)</f>
        <v>5225.82</v>
      </c>
    </row>
    <row r="42" spans="1:8" x14ac:dyDescent="0.25">
      <c r="A42" s="2"/>
      <c r="B42" s="2"/>
      <c r="C42" s="2"/>
      <c r="D42" s="2" t="s">
        <v>40</v>
      </c>
      <c r="E42" s="2"/>
      <c r="F42" s="2"/>
      <c r="G42" s="2"/>
      <c r="H42" s="3"/>
    </row>
    <row r="43" spans="1:8" x14ac:dyDescent="0.25">
      <c r="A43" s="2"/>
      <c r="B43" s="2"/>
      <c r="C43" s="2"/>
      <c r="D43" s="2"/>
      <c r="E43" s="2" t="s">
        <v>41</v>
      </c>
      <c r="F43" s="2"/>
      <c r="G43" s="2"/>
      <c r="H43" s="3"/>
    </row>
    <row r="44" spans="1:8" x14ac:dyDescent="0.25">
      <c r="A44" s="2"/>
      <c r="B44" s="2"/>
      <c r="C44" s="2"/>
      <c r="D44" s="2"/>
      <c r="E44" s="2"/>
      <c r="F44" s="2" t="s">
        <v>42</v>
      </c>
      <c r="G44" s="2"/>
      <c r="H44" s="3"/>
    </row>
    <row r="45" spans="1:8" x14ac:dyDescent="0.25">
      <c r="A45" s="2"/>
      <c r="B45" s="2"/>
      <c r="C45" s="2"/>
      <c r="D45" s="2"/>
      <c r="E45" s="2"/>
      <c r="F45" s="2"/>
      <c r="G45" s="2" t="s">
        <v>291</v>
      </c>
      <c r="H45" s="3">
        <v>259.95</v>
      </c>
    </row>
    <row r="46" spans="1:8" x14ac:dyDescent="0.25">
      <c r="A46" s="2"/>
      <c r="B46" s="2"/>
      <c r="C46" s="2"/>
      <c r="D46" s="2"/>
      <c r="E46" s="2"/>
      <c r="F46" s="2"/>
      <c r="G46" s="2" t="s">
        <v>43</v>
      </c>
      <c r="H46" s="3">
        <v>2201.09</v>
      </c>
    </row>
    <row r="47" spans="1:8" ht="15.75" thickBot="1" x14ac:dyDescent="0.3">
      <c r="A47" s="2"/>
      <c r="B47" s="2"/>
      <c r="C47" s="2"/>
      <c r="D47" s="2"/>
      <c r="E47" s="2"/>
      <c r="F47" s="2"/>
      <c r="G47" s="2" t="s">
        <v>337</v>
      </c>
      <c r="H47" s="4">
        <v>-1239.95</v>
      </c>
    </row>
    <row r="48" spans="1:8" ht="15.75" thickBot="1" x14ac:dyDescent="0.3">
      <c r="A48" s="2"/>
      <c r="B48" s="2"/>
      <c r="C48" s="2"/>
      <c r="D48" s="2"/>
      <c r="E48" s="2"/>
      <c r="F48" s="2" t="s">
        <v>45</v>
      </c>
      <c r="G48" s="2"/>
      <c r="H48" s="5">
        <f>ROUND(SUM(H44:H47),5)</f>
        <v>1221.0899999999999</v>
      </c>
    </row>
    <row r="49" spans="1:8" ht="15.75" thickBot="1" x14ac:dyDescent="0.3">
      <c r="A49" s="2"/>
      <c r="B49" s="2"/>
      <c r="C49" s="2"/>
      <c r="D49" s="2"/>
      <c r="E49" s="2" t="s">
        <v>46</v>
      </c>
      <c r="F49" s="2"/>
      <c r="G49" s="2"/>
      <c r="H49" s="6">
        <f>ROUND(H43+H48,5)</f>
        <v>1221.0899999999999</v>
      </c>
    </row>
    <row r="50" spans="1:8" x14ac:dyDescent="0.25">
      <c r="A50" s="2"/>
      <c r="B50" s="2"/>
      <c r="C50" s="2"/>
      <c r="D50" s="2" t="s">
        <v>47</v>
      </c>
      <c r="E50" s="2"/>
      <c r="F50" s="2"/>
      <c r="G50" s="2"/>
      <c r="H50" s="3">
        <f>ROUND(H42+H49,5)</f>
        <v>1221.0899999999999</v>
      </c>
    </row>
    <row r="51" spans="1:8" x14ac:dyDescent="0.25">
      <c r="A51" s="2"/>
      <c r="B51" s="2"/>
      <c r="C51" s="2"/>
      <c r="D51" s="2" t="s">
        <v>48</v>
      </c>
      <c r="E51" s="2"/>
      <c r="F51" s="2"/>
      <c r="G51" s="2"/>
      <c r="H51" s="3"/>
    </row>
    <row r="52" spans="1:8" x14ac:dyDescent="0.25">
      <c r="A52" s="2"/>
      <c r="B52" s="2"/>
      <c r="C52" s="2"/>
      <c r="D52" s="2"/>
      <c r="E52" s="2" t="s">
        <v>49</v>
      </c>
      <c r="F52" s="2"/>
      <c r="G52" s="2"/>
      <c r="H52" s="3"/>
    </row>
    <row r="53" spans="1:8" x14ac:dyDescent="0.25">
      <c r="A53" s="2"/>
      <c r="B53" s="2"/>
      <c r="C53" s="2"/>
      <c r="D53" s="2"/>
      <c r="E53" s="2"/>
      <c r="F53" s="2" t="s">
        <v>50</v>
      </c>
      <c r="G53" s="2"/>
      <c r="H53" s="3">
        <v>2034.74</v>
      </c>
    </row>
    <row r="54" spans="1:8" x14ac:dyDescent="0.25">
      <c r="A54" s="2"/>
      <c r="B54" s="2"/>
      <c r="C54" s="2"/>
      <c r="D54" s="2"/>
      <c r="E54" s="2"/>
      <c r="F54" s="2" t="s">
        <v>51</v>
      </c>
      <c r="G54" s="2"/>
      <c r="H54" s="3">
        <v>1020</v>
      </c>
    </row>
    <row r="55" spans="1:8" x14ac:dyDescent="0.25">
      <c r="A55" s="2"/>
      <c r="B55" s="2"/>
      <c r="C55" s="2"/>
      <c r="D55" s="2"/>
      <c r="E55" s="2"/>
      <c r="F55" s="2" t="s">
        <v>52</v>
      </c>
      <c r="G55" s="2"/>
      <c r="H55" s="3">
        <v>1793.1</v>
      </c>
    </row>
    <row r="56" spans="1:8" ht="15.75" thickBot="1" x14ac:dyDescent="0.3">
      <c r="A56" s="2"/>
      <c r="B56" s="2"/>
      <c r="C56" s="2"/>
      <c r="D56" s="2"/>
      <c r="E56" s="2"/>
      <c r="F56" s="2" t="s">
        <v>314</v>
      </c>
      <c r="G56" s="2"/>
      <c r="H56" s="7">
        <v>25</v>
      </c>
    </row>
    <row r="57" spans="1:8" x14ac:dyDescent="0.25">
      <c r="A57" s="2"/>
      <c r="B57" s="2"/>
      <c r="C57" s="2"/>
      <c r="D57" s="2"/>
      <c r="E57" s="2" t="s">
        <v>53</v>
      </c>
      <c r="F57" s="2"/>
      <c r="G57" s="2"/>
      <c r="H57" s="3">
        <f>ROUND(SUM(H52:H56),5)</f>
        <v>4872.84</v>
      </c>
    </row>
    <row r="58" spans="1:8" x14ac:dyDescent="0.25">
      <c r="A58" s="2"/>
      <c r="B58" s="2"/>
      <c r="C58" s="2"/>
      <c r="D58" s="2"/>
      <c r="E58" s="2" t="s">
        <v>54</v>
      </c>
      <c r="F58" s="2"/>
      <c r="G58" s="2"/>
      <c r="H58" s="3">
        <v>15516.44</v>
      </c>
    </row>
    <row r="59" spans="1:8" x14ac:dyDescent="0.25">
      <c r="A59" s="2"/>
      <c r="B59" s="2"/>
      <c r="C59" s="2"/>
      <c r="D59" s="2"/>
      <c r="E59" s="2" t="s">
        <v>55</v>
      </c>
      <c r="F59" s="2"/>
      <c r="G59" s="2"/>
      <c r="H59" s="3">
        <v>1410.09</v>
      </c>
    </row>
    <row r="60" spans="1:8" x14ac:dyDescent="0.25">
      <c r="A60" s="2"/>
      <c r="B60" s="2"/>
      <c r="C60" s="2"/>
      <c r="D60" s="2"/>
      <c r="E60" s="2" t="s">
        <v>56</v>
      </c>
      <c r="F60" s="2"/>
      <c r="G60" s="2"/>
      <c r="H60" s="3">
        <v>7296.09</v>
      </c>
    </row>
    <row r="61" spans="1:8" ht="15.75" thickBot="1" x14ac:dyDescent="0.3">
      <c r="A61" s="2"/>
      <c r="B61" s="2"/>
      <c r="C61" s="2"/>
      <c r="D61" s="2"/>
      <c r="E61" s="2" t="s">
        <v>57</v>
      </c>
      <c r="F61" s="2"/>
      <c r="G61" s="2"/>
      <c r="H61" s="4">
        <v>61.31</v>
      </c>
    </row>
    <row r="62" spans="1:8" ht="15.75" thickBot="1" x14ac:dyDescent="0.3">
      <c r="A62" s="2"/>
      <c r="B62" s="2"/>
      <c r="C62" s="2"/>
      <c r="D62" s="2" t="s">
        <v>58</v>
      </c>
      <c r="E62" s="2"/>
      <c r="F62" s="2"/>
      <c r="G62" s="2"/>
      <c r="H62" s="6">
        <f>ROUND(H51+SUM(H57:H61),5)</f>
        <v>29156.77</v>
      </c>
    </row>
    <row r="63" spans="1:8" x14ac:dyDescent="0.25">
      <c r="A63" s="2"/>
      <c r="B63" s="2"/>
      <c r="C63" s="2" t="s">
        <v>59</v>
      </c>
      <c r="D63" s="2"/>
      <c r="E63" s="2"/>
      <c r="F63" s="2"/>
      <c r="G63" s="2"/>
      <c r="H63" s="3">
        <f>ROUND(H38+H41+H50+H62,5)</f>
        <v>35603.68</v>
      </c>
    </row>
    <row r="64" spans="1:8" x14ac:dyDescent="0.25">
      <c r="A64" s="2"/>
      <c r="B64" s="2"/>
      <c r="C64" s="2" t="s">
        <v>60</v>
      </c>
      <c r="D64" s="2"/>
      <c r="E64" s="2"/>
      <c r="F64" s="2"/>
      <c r="G64" s="2"/>
      <c r="H64" s="3"/>
    </row>
    <row r="65" spans="1:8" ht="15.75" thickBot="1" x14ac:dyDescent="0.3">
      <c r="A65" s="2"/>
      <c r="B65" s="2"/>
      <c r="C65" s="2"/>
      <c r="D65" s="2" t="s">
        <v>61</v>
      </c>
      <c r="E65" s="2"/>
      <c r="F65" s="2"/>
      <c r="G65" s="2"/>
      <c r="H65" s="4">
        <v>7886.8</v>
      </c>
    </row>
    <row r="66" spans="1:8" ht="15.75" thickBot="1" x14ac:dyDescent="0.3">
      <c r="A66" s="2"/>
      <c r="B66" s="2"/>
      <c r="C66" s="2" t="s">
        <v>62</v>
      </c>
      <c r="D66" s="2"/>
      <c r="E66" s="2"/>
      <c r="F66" s="2"/>
      <c r="G66" s="2"/>
      <c r="H66" s="6">
        <f>ROUND(SUM(H64:H65),5)</f>
        <v>7886.8</v>
      </c>
    </row>
    <row r="67" spans="1:8" x14ac:dyDescent="0.25">
      <c r="A67" s="2"/>
      <c r="B67" s="2" t="s">
        <v>63</v>
      </c>
      <c r="C67" s="2"/>
      <c r="D67" s="2"/>
      <c r="E67" s="2"/>
      <c r="F67" s="2"/>
      <c r="G67" s="2"/>
      <c r="H67" s="3">
        <f>ROUND(H37+H63+H66,5)</f>
        <v>43490.48</v>
      </c>
    </row>
    <row r="68" spans="1:8" x14ac:dyDescent="0.25">
      <c r="A68" s="2"/>
      <c r="B68" s="2" t="s">
        <v>64</v>
      </c>
      <c r="C68" s="2"/>
      <c r="D68" s="2"/>
      <c r="E68" s="2"/>
      <c r="F68" s="2"/>
      <c r="G68" s="2"/>
      <c r="H68" s="3"/>
    </row>
    <row r="69" spans="1:8" x14ac:dyDescent="0.25">
      <c r="A69" s="2"/>
      <c r="B69" s="2"/>
      <c r="C69" s="2" t="s">
        <v>65</v>
      </c>
      <c r="D69" s="2"/>
      <c r="E69" s="2"/>
      <c r="F69" s="2"/>
      <c r="G69" s="2"/>
      <c r="H69" s="3">
        <v>83543.37</v>
      </c>
    </row>
    <row r="70" spans="1:8" x14ac:dyDescent="0.25">
      <c r="A70" s="2"/>
      <c r="B70" s="2"/>
      <c r="C70" s="2" t="s">
        <v>66</v>
      </c>
      <c r="D70" s="2"/>
      <c r="E70" s="2"/>
      <c r="F70" s="2"/>
      <c r="G70" s="2"/>
      <c r="H70" s="3"/>
    </row>
    <row r="71" spans="1:8" x14ac:dyDescent="0.25">
      <c r="A71" s="2"/>
      <c r="B71" s="2"/>
      <c r="C71" s="2"/>
      <c r="D71" s="2" t="s">
        <v>67</v>
      </c>
      <c r="E71" s="2"/>
      <c r="F71" s="2"/>
      <c r="G71" s="2"/>
      <c r="H71" s="3">
        <v>21353.46</v>
      </c>
    </row>
    <row r="72" spans="1:8" x14ac:dyDescent="0.25">
      <c r="A72" s="2"/>
      <c r="B72" s="2"/>
      <c r="C72" s="2"/>
      <c r="D72" s="2" t="s">
        <v>68</v>
      </c>
      <c r="E72" s="2"/>
      <c r="F72" s="2"/>
      <c r="G72" s="2"/>
      <c r="H72" s="3">
        <v>95480.42</v>
      </c>
    </row>
    <row r="73" spans="1:8" ht="15.75" thickBot="1" x14ac:dyDescent="0.3">
      <c r="A73" s="2"/>
      <c r="B73" s="2"/>
      <c r="C73" s="2"/>
      <c r="D73" s="2" t="s">
        <v>69</v>
      </c>
      <c r="E73" s="2"/>
      <c r="F73" s="2"/>
      <c r="G73" s="2"/>
      <c r="H73" s="7">
        <v>26658.69</v>
      </c>
    </row>
    <row r="74" spans="1:8" x14ac:dyDescent="0.25">
      <c r="A74" s="2"/>
      <c r="B74" s="2"/>
      <c r="C74" s="2" t="s">
        <v>70</v>
      </c>
      <c r="D74" s="2"/>
      <c r="E74" s="2"/>
      <c r="F74" s="2"/>
      <c r="G74" s="2"/>
      <c r="H74" s="3">
        <f>ROUND(SUM(H70:H73),5)</f>
        <v>143492.57</v>
      </c>
    </row>
    <row r="75" spans="1:8" ht="15.75" thickBot="1" x14ac:dyDescent="0.3">
      <c r="A75" s="2"/>
      <c r="B75" s="2"/>
      <c r="C75" s="2" t="s">
        <v>71</v>
      </c>
      <c r="D75" s="2"/>
      <c r="E75" s="2"/>
      <c r="F75" s="2"/>
      <c r="G75" s="2"/>
      <c r="H75" s="4">
        <v>19225.61</v>
      </c>
    </row>
    <row r="76" spans="1:8" ht="15.75" thickBot="1" x14ac:dyDescent="0.3">
      <c r="A76" s="2"/>
      <c r="B76" s="2" t="s">
        <v>72</v>
      </c>
      <c r="C76" s="2"/>
      <c r="D76" s="2"/>
      <c r="E76" s="2"/>
      <c r="F76" s="2"/>
      <c r="G76" s="2"/>
      <c r="H76" s="5">
        <f>ROUND(SUM(H68:H69)+SUM(H74:H75),5)</f>
        <v>246261.55</v>
      </c>
    </row>
    <row r="77" spans="1:8" s="9" customFormat="1" ht="12" thickBot="1" x14ac:dyDescent="0.25">
      <c r="A77" s="2" t="s">
        <v>73</v>
      </c>
      <c r="B77" s="2"/>
      <c r="C77" s="2"/>
      <c r="D77" s="2"/>
      <c r="E77" s="2"/>
      <c r="F77" s="2"/>
      <c r="G77" s="2"/>
      <c r="H77" s="8">
        <f>ROUND(H36+H67+H76,5)</f>
        <v>289752.03000000003</v>
      </c>
    </row>
    <row r="78" spans="1:8" ht="15.75" thickTop="1" x14ac:dyDescent="0.25"/>
  </sheetData>
  <pageMargins left="0.7" right="0.7" top="1" bottom="0.75" header="0.1" footer="0.3"/>
  <pageSetup scale="93" orientation="portrait" r:id="rId1"/>
  <headerFooter>
    <oddHeader>&amp;L&amp;"Arial,Bold"&amp;8 4:37 PM
 12/31/19
 Accrual Basis&amp;C&amp;"Arial,Bold"&amp;12 League of Women Voters of California
&amp;14 Statement of Financial Position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O81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O28" sqref="O28"/>
    </sheetView>
  </sheetViews>
  <sheetFormatPr defaultRowHeight="15" x14ac:dyDescent="0.25"/>
  <cols>
    <col min="1" max="7" width="3" style="13" customWidth="1"/>
    <col min="8" max="8" width="33.42578125" style="13" customWidth="1"/>
    <col min="9" max="9" width="12.42578125" style="14" bestFit="1" customWidth="1"/>
    <col min="10" max="10" width="2.28515625" style="14" customWidth="1"/>
    <col min="11" max="11" width="8.7109375" style="14" bestFit="1" customWidth="1"/>
    <col min="12" max="12" width="2.28515625" style="14" customWidth="1"/>
    <col min="13" max="13" width="12" style="14" bestFit="1" customWidth="1"/>
    <col min="14" max="14" width="2.28515625" style="14" customWidth="1"/>
    <col min="15" max="15" width="10.28515625" style="14" bestFit="1" customWidth="1"/>
  </cols>
  <sheetData>
    <row r="1" spans="1:15" ht="15.75" thickBot="1" x14ac:dyDescent="0.3">
      <c r="A1" s="2"/>
      <c r="B1" s="2"/>
      <c r="C1" s="2"/>
      <c r="D1" s="2"/>
      <c r="E1" s="2"/>
      <c r="F1" s="2"/>
      <c r="G1" s="2"/>
      <c r="H1" s="2"/>
      <c r="I1" s="18"/>
      <c r="J1" s="19"/>
      <c r="K1" s="18"/>
      <c r="L1" s="19"/>
      <c r="M1" s="18"/>
      <c r="N1" s="19"/>
      <c r="O1" s="18"/>
    </row>
    <row r="2" spans="1:15" s="12" customFormat="1" ht="16.5" thickTop="1" thickBot="1" x14ac:dyDescent="0.3">
      <c r="A2" s="10"/>
      <c r="B2" s="10"/>
      <c r="C2" s="10"/>
      <c r="D2" s="10"/>
      <c r="E2" s="10"/>
      <c r="F2" s="10"/>
      <c r="G2" s="10"/>
      <c r="H2" s="10"/>
      <c r="I2" s="20" t="s">
        <v>338</v>
      </c>
      <c r="J2" s="15"/>
      <c r="K2" s="20" t="s">
        <v>189</v>
      </c>
      <c r="L2" s="15"/>
      <c r="M2" s="20" t="s">
        <v>190</v>
      </c>
      <c r="N2" s="15"/>
      <c r="O2" s="20" t="s">
        <v>191</v>
      </c>
    </row>
    <row r="3" spans="1:15" ht="15.75" thickTop="1" x14ac:dyDescent="0.25">
      <c r="A3" s="2"/>
      <c r="B3" s="2" t="s">
        <v>104</v>
      </c>
      <c r="C3" s="2"/>
      <c r="D3" s="2"/>
      <c r="E3" s="2"/>
      <c r="F3" s="2"/>
      <c r="G3" s="2"/>
      <c r="H3" s="2"/>
      <c r="I3" s="3"/>
      <c r="J3" s="16"/>
      <c r="K3" s="3"/>
      <c r="L3" s="16"/>
      <c r="M3" s="3"/>
      <c r="N3" s="16"/>
      <c r="O3" s="21"/>
    </row>
    <row r="4" spans="1:15" x14ac:dyDescent="0.25">
      <c r="A4" s="2"/>
      <c r="B4" s="2"/>
      <c r="C4" s="2"/>
      <c r="D4" s="2" t="s">
        <v>105</v>
      </c>
      <c r="E4" s="2"/>
      <c r="F4" s="2"/>
      <c r="G4" s="2"/>
      <c r="H4" s="2"/>
      <c r="I4" s="3"/>
      <c r="J4" s="16"/>
      <c r="K4" s="3"/>
      <c r="L4" s="16"/>
      <c r="M4" s="3"/>
      <c r="N4" s="16"/>
      <c r="O4" s="21"/>
    </row>
    <row r="5" spans="1:15" x14ac:dyDescent="0.25">
      <c r="A5" s="2"/>
      <c r="B5" s="2"/>
      <c r="C5" s="2"/>
      <c r="D5" s="2"/>
      <c r="E5" s="2" t="s">
        <v>106</v>
      </c>
      <c r="F5" s="2"/>
      <c r="G5" s="2"/>
      <c r="H5" s="2"/>
      <c r="I5" s="3"/>
      <c r="J5" s="16"/>
      <c r="K5" s="3"/>
      <c r="L5" s="16"/>
      <c r="M5" s="3"/>
      <c r="N5" s="16"/>
      <c r="O5" s="21"/>
    </row>
    <row r="6" spans="1:15" x14ac:dyDescent="0.25">
      <c r="A6" s="2"/>
      <c r="B6" s="2"/>
      <c r="C6" s="2"/>
      <c r="D6" s="2"/>
      <c r="E6" s="2"/>
      <c r="F6" s="2" t="s">
        <v>107</v>
      </c>
      <c r="G6" s="2"/>
      <c r="H6" s="2"/>
      <c r="I6" s="3">
        <v>191898</v>
      </c>
      <c r="J6" s="16"/>
      <c r="K6" s="3">
        <v>195062</v>
      </c>
      <c r="L6" s="16"/>
      <c r="M6" s="3">
        <f>ROUND((I6-K6),5)</f>
        <v>-3164</v>
      </c>
      <c r="N6" s="16"/>
      <c r="O6" s="21">
        <f>ROUND(IF(K6=0, IF(I6=0, 0, 1), I6/K6),5)</f>
        <v>0.98377999999999999</v>
      </c>
    </row>
    <row r="7" spans="1:15" x14ac:dyDescent="0.25">
      <c r="A7" s="2"/>
      <c r="B7" s="2"/>
      <c r="C7" s="2"/>
      <c r="D7" s="2"/>
      <c r="E7" s="2"/>
      <c r="F7" s="2" t="s">
        <v>108</v>
      </c>
      <c r="G7" s="2"/>
      <c r="H7" s="2"/>
      <c r="I7" s="3">
        <v>-9296</v>
      </c>
      <c r="J7" s="16"/>
      <c r="K7" s="3">
        <v>-9400</v>
      </c>
      <c r="L7" s="16"/>
      <c r="M7" s="3">
        <f>ROUND((I7-K7),5)</f>
        <v>104</v>
      </c>
      <c r="N7" s="16"/>
      <c r="O7" s="21">
        <f>ROUND(IF(K7=0, IF(I7=0, 0, 1), I7/K7),5)</f>
        <v>0.98894000000000004</v>
      </c>
    </row>
    <row r="8" spans="1:15" ht="15.75" thickBot="1" x14ac:dyDescent="0.3">
      <c r="A8" s="2"/>
      <c r="B8" s="2"/>
      <c r="C8" s="2"/>
      <c r="D8" s="2"/>
      <c r="E8" s="2"/>
      <c r="F8" s="2" t="s">
        <v>109</v>
      </c>
      <c r="G8" s="2"/>
      <c r="H8" s="2"/>
      <c r="I8" s="7">
        <v>10772.82</v>
      </c>
      <c r="J8" s="16"/>
      <c r="K8" s="7">
        <v>3232</v>
      </c>
      <c r="L8" s="16"/>
      <c r="M8" s="7">
        <f>ROUND((I8-K8),5)</f>
        <v>7540.82</v>
      </c>
      <c r="N8" s="16"/>
      <c r="O8" s="22">
        <f>ROUND(IF(K8=0, IF(I8=0, 0, 1), I8/K8),5)</f>
        <v>3.33317</v>
      </c>
    </row>
    <row r="9" spans="1:15" x14ac:dyDescent="0.25">
      <c r="A9" s="2"/>
      <c r="B9" s="2"/>
      <c r="C9" s="2"/>
      <c r="D9" s="2"/>
      <c r="E9" s="2" t="s">
        <v>111</v>
      </c>
      <c r="F9" s="2"/>
      <c r="G9" s="2"/>
      <c r="H9" s="2"/>
      <c r="I9" s="3">
        <f>ROUND(SUM(I5:I8),5)</f>
        <v>193374.82</v>
      </c>
      <c r="J9" s="16"/>
      <c r="K9" s="3">
        <f>ROUND(SUM(K5:K8),5)</f>
        <v>188894</v>
      </c>
      <c r="L9" s="16"/>
      <c r="M9" s="3">
        <f>ROUND((I9-K9),5)</f>
        <v>4480.82</v>
      </c>
      <c r="N9" s="16"/>
      <c r="O9" s="21">
        <f>ROUND(IF(K9=0, IF(I9=0, 0, 1), I9/K9),5)</f>
        <v>1.02372</v>
      </c>
    </row>
    <row r="10" spans="1:15" x14ac:dyDescent="0.25">
      <c r="A10" s="2"/>
      <c r="B10" s="2"/>
      <c r="C10" s="2"/>
      <c r="D10" s="2"/>
      <c r="E10" s="2" t="s">
        <v>112</v>
      </c>
      <c r="F10" s="2"/>
      <c r="G10" s="2"/>
      <c r="H10" s="2"/>
      <c r="I10" s="3"/>
      <c r="J10" s="16"/>
      <c r="K10" s="3"/>
      <c r="L10" s="16"/>
      <c r="M10" s="3"/>
      <c r="N10" s="16"/>
      <c r="O10" s="21"/>
    </row>
    <row r="11" spans="1:15" x14ac:dyDescent="0.25">
      <c r="A11" s="2"/>
      <c r="B11" s="2"/>
      <c r="C11" s="2"/>
      <c r="D11" s="2"/>
      <c r="E11" s="2"/>
      <c r="F11" s="2" t="s">
        <v>113</v>
      </c>
      <c r="G11" s="2"/>
      <c r="H11" s="2"/>
      <c r="I11" s="3">
        <v>68149.66</v>
      </c>
      <c r="J11" s="16"/>
      <c r="K11" s="3">
        <v>97500</v>
      </c>
      <c r="L11" s="16"/>
      <c r="M11" s="3">
        <f>ROUND((I11-K11),5)</f>
        <v>-29350.34</v>
      </c>
      <c r="N11" s="16"/>
      <c r="O11" s="21">
        <f>ROUND(IF(K11=0, IF(I11=0, 0, 1), I11/K11),5)</f>
        <v>0.69896999999999998</v>
      </c>
    </row>
    <row r="12" spans="1:15" x14ac:dyDescent="0.25">
      <c r="A12" s="2"/>
      <c r="B12" s="2"/>
      <c r="C12" s="2"/>
      <c r="D12" s="2"/>
      <c r="E12" s="2"/>
      <c r="F12" s="2" t="s">
        <v>114</v>
      </c>
      <c r="G12" s="2"/>
      <c r="H12" s="2"/>
      <c r="I12" s="3">
        <v>9070</v>
      </c>
      <c r="J12" s="16"/>
      <c r="K12" s="3">
        <v>25000</v>
      </c>
      <c r="L12" s="16"/>
      <c r="M12" s="3">
        <f>ROUND((I12-K12),5)</f>
        <v>-15930</v>
      </c>
      <c r="N12" s="16"/>
      <c r="O12" s="21">
        <f>ROUND(IF(K12=0, IF(I12=0, 0, 1), I12/K12),5)</f>
        <v>0.36280000000000001</v>
      </c>
    </row>
    <row r="13" spans="1:15" x14ac:dyDescent="0.25">
      <c r="A13" s="2"/>
      <c r="B13" s="2"/>
      <c r="C13" s="2"/>
      <c r="D13" s="2"/>
      <c r="E13" s="2"/>
      <c r="F13" s="2" t="s">
        <v>115</v>
      </c>
      <c r="G13" s="2"/>
      <c r="H13" s="2"/>
      <c r="I13" s="3">
        <v>6273.99</v>
      </c>
      <c r="J13" s="16"/>
      <c r="K13" s="3"/>
      <c r="L13" s="16"/>
      <c r="M13" s="3"/>
      <c r="N13" s="16"/>
      <c r="O13" s="21"/>
    </row>
    <row r="14" spans="1:15" x14ac:dyDescent="0.25">
      <c r="A14" s="2"/>
      <c r="B14" s="2"/>
      <c r="C14" s="2"/>
      <c r="D14" s="2"/>
      <c r="E14" s="2"/>
      <c r="F14" s="2" t="s">
        <v>116</v>
      </c>
      <c r="G14" s="2"/>
      <c r="H14" s="2"/>
      <c r="I14" s="3">
        <v>0</v>
      </c>
      <c r="J14" s="16"/>
      <c r="K14" s="3">
        <v>5750</v>
      </c>
      <c r="L14" s="16"/>
      <c r="M14" s="3">
        <f>ROUND((I14-K14),5)</f>
        <v>-5750</v>
      </c>
      <c r="N14" s="16"/>
      <c r="O14" s="21">
        <f>ROUND(IF(K14=0, IF(I14=0, 0, 1), I14/K14),5)</f>
        <v>0</v>
      </c>
    </row>
    <row r="15" spans="1:15" ht="15.75" thickBot="1" x14ac:dyDescent="0.3">
      <c r="A15" s="2"/>
      <c r="B15" s="2"/>
      <c r="C15" s="2"/>
      <c r="D15" s="2"/>
      <c r="E15" s="2"/>
      <c r="F15" s="2" t="s">
        <v>117</v>
      </c>
      <c r="G15" s="2"/>
      <c r="H15" s="2"/>
      <c r="I15" s="7">
        <v>750</v>
      </c>
      <c r="J15" s="16"/>
      <c r="K15" s="7"/>
      <c r="L15" s="16"/>
      <c r="M15" s="7"/>
      <c r="N15" s="16"/>
      <c r="O15" s="22"/>
    </row>
    <row r="16" spans="1:15" x14ac:dyDescent="0.25">
      <c r="A16" s="2"/>
      <c r="B16" s="2"/>
      <c r="C16" s="2"/>
      <c r="D16" s="2"/>
      <c r="E16" s="2" t="s">
        <v>119</v>
      </c>
      <c r="F16" s="2"/>
      <c r="G16" s="2"/>
      <c r="H16" s="2"/>
      <c r="I16" s="3">
        <f>ROUND(SUM(I10:I15),5)</f>
        <v>84243.65</v>
      </c>
      <c r="J16" s="16"/>
      <c r="K16" s="3">
        <f>ROUND(SUM(K10:K15),5)</f>
        <v>128250</v>
      </c>
      <c r="L16" s="16"/>
      <c r="M16" s="3">
        <f>ROUND((I16-K16),5)</f>
        <v>-44006.35</v>
      </c>
      <c r="N16" s="16"/>
      <c r="O16" s="21">
        <f>ROUND(IF(K16=0, IF(I16=0, 0, 1), I16/K16),5)</f>
        <v>0.65686999999999995</v>
      </c>
    </row>
    <row r="17" spans="1:15" x14ac:dyDescent="0.25">
      <c r="A17" s="2"/>
      <c r="B17" s="2"/>
      <c r="C17" s="2"/>
      <c r="D17" s="2"/>
      <c r="E17" s="2" t="s">
        <v>120</v>
      </c>
      <c r="F17" s="2"/>
      <c r="G17" s="2"/>
      <c r="H17" s="2"/>
      <c r="I17" s="3"/>
      <c r="J17" s="16"/>
      <c r="K17" s="3"/>
      <c r="L17" s="16"/>
      <c r="M17" s="3"/>
      <c r="N17" s="16"/>
      <c r="O17" s="21"/>
    </row>
    <row r="18" spans="1:15" x14ac:dyDescent="0.25">
      <c r="A18" s="2"/>
      <c r="B18" s="2"/>
      <c r="C18" s="2"/>
      <c r="D18" s="2"/>
      <c r="E18" s="2"/>
      <c r="F18" s="2" t="s">
        <v>121</v>
      </c>
      <c r="G18" s="2"/>
      <c r="H18" s="2"/>
      <c r="I18" s="3">
        <v>12.5</v>
      </c>
      <c r="J18" s="16"/>
      <c r="K18" s="3"/>
      <c r="L18" s="16"/>
      <c r="M18" s="3"/>
      <c r="N18" s="16"/>
      <c r="O18" s="21"/>
    </row>
    <row r="19" spans="1:15" x14ac:dyDescent="0.25">
      <c r="A19" s="2"/>
      <c r="B19" s="2"/>
      <c r="C19" s="2"/>
      <c r="D19" s="2"/>
      <c r="E19" s="2"/>
      <c r="F19" s="2" t="s">
        <v>122</v>
      </c>
      <c r="G19" s="2"/>
      <c r="H19" s="2"/>
      <c r="I19" s="3">
        <v>3967.69</v>
      </c>
      <c r="J19" s="16"/>
      <c r="K19" s="3">
        <v>3000</v>
      </c>
      <c r="L19" s="16"/>
      <c r="M19" s="3">
        <f>ROUND((I19-K19),5)</f>
        <v>967.69</v>
      </c>
      <c r="N19" s="16"/>
      <c r="O19" s="21">
        <f>ROUND(IF(K19=0, IF(I19=0, 0, 1), I19/K19),5)</f>
        <v>1.32256</v>
      </c>
    </row>
    <row r="20" spans="1:15" x14ac:dyDescent="0.25">
      <c r="A20" s="2"/>
      <c r="B20" s="2"/>
      <c r="C20" s="2"/>
      <c r="D20" s="2"/>
      <c r="E20" s="2"/>
      <c r="F20" s="2" t="s">
        <v>123</v>
      </c>
      <c r="G20" s="2"/>
      <c r="H20" s="2"/>
      <c r="I20" s="3">
        <v>632.52</v>
      </c>
      <c r="J20" s="16"/>
      <c r="K20" s="3"/>
      <c r="L20" s="16"/>
      <c r="M20" s="3"/>
      <c r="N20" s="16"/>
      <c r="O20" s="21"/>
    </row>
    <row r="21" spans="1:15" x14ac:dyDescent="0.25">
      <c r="A21" s="2"/>
      <c r="B21" s="2"/>
      <c r="C21" s="2"/>
      <c r="D21" s="2"/>
      <c r="E21" s="2"/>
      <c r="F21" s="2" t="s">
        <v>124</v>
      </c>
      <c r="G21" s="2"/>
      <c r="H21" s="2"/>
      <c r="I21" s="3">
        <v>7052</v>
      </c>
      <c r="J21" s="16"/>
      <c r="K21" s="3">
        <v>6400</v>
      </c>
      <c r="L21" s="16"/>
      <c r="M21" s="3">
        <f>ROUND((I21-K21),5)</f>
        <v>652</v>
      </c>
      <c r="N21" s="16"/>
      <c r="O21" s="21">
        <f>ROUND(IF(K21=0, IF(I21=0, 0, 1), I21/K21),5)</f>
        <v>1.10188</v>
      </c>
    </row>
    <row r="22" spans="1:15" x14ac:dyDescent="0.25">
      <c r="A22" s="2"/>
      <c r="B22" s="2"/>
      <c r="C22" s="2"/>
      <c r="D22" s="2"/>
      <c r="E22" s="2"/>
      <c r="F22" s="2" t="s">
        <v>125</v>
      </c>
      <c r="G22" s="2"/>
      <c r="H22" s="2"/>
      <c r="I22" s="3">
        <v>1505</v>
      </c>
      <c r="J22" s="16"/>
      <c r="K22" s="3"/>
      <c r="L22" s="16"/>
      <c r="M22" s="3"/>
      <c r="N22" s="16"/>
      <c r="O22" s="21"/>
    </row>
    <row r="23" spans="1:15" x14ac:dyDescent="0.25">
      <c r="A23" s="2"/>
      <c r="B23" s="2"/>
      <c r="C23" s="2"/>
      <c r="D23" s="2"/>
      <c r="E23" s="2"/>
      <c r="F23" s="2" t="s">
        <v>126</v>
      </c>
      <c r="G23" s="2"/>
      <c r="H23" s="2"/>
      <c r="I23" s="3">
        <v>0</v>
      </c>
      <c r="J23" s="16"/>
      <c r="K23" s="3"/>
      <c r="L23" s="16"/>
      <c r="M23" s="3"/>
      <c r="N23" s="16"/>
      <c r="O23" s="21"/>
    </row>
    <row r="24" spans="1:15" x14ac:dyDescent="0.25">
      <c r="A24" s="2"/>
      <c r="B24" s="2"/>
      <c r="C24" s="2"/>
      <c r="D24" s="2"/>
      <c r="E24" s="2"/>
      <c r="F24" s="2" t="s">
        <v>127</v>
      </c>
      <c r="G24" s="2"/>
      <c r="H24" s="2"/>
      <c r="I24" s="3"/>
      <c r="J24" s="16"/>
      <c r="K24" s="3"/>
      <c r="L24" s="16"/>
      <c r="M24" s="3"/>
      <c r="N24" s="16"/>
      <c r="O24" s="21"/>
    </row>
    <row r="25" spans="1:15" x14ac:dyDescent="0.25">
      <c r="A25" s="2"/>
      <c r="B25" s="2"/>
      <c r="C25" s="2"/>
      <c r="D25" s="2"/>
      <c r="E25" s="2"/>
      <c r="F25" s="2"/>
      <c r="G25" s="2" t="s">
        <v>128</v>
      </c>
      <c r="H25" s="2"/>
      <c r="I25" s="3">
        <v>16193.72</v>
      </c>
      <c r="J25" s="16"/>
      <c r="K25" s="3">
        <v>25000</v>
      </c>
      <c r="L25" s="16"/>
      <c r="M25" s="3">
        <f t="shared" ref="M25:M32" si="0">ROUND((I25-K25),5)</f>
        <v>-8806.2800000000007</v>
      </c>
      <c r="N25" s="16"/>
      <c r="O25" s="21">
        <f t="shared" ref="O25:O32" si="1">ROUND(IF(K25=0, IF(I25=0, 0, 1), I25/K25),5)</f>
        <v>0.64775000000000005</v>
      </c>
    </row>
    <row r="26" spans="1:15" x14ac:dyDescent="0.25">
      <c r="A26" s="2"/>
      <c r="B26" s="2"/>
      <c r="C26" s="2"/>
      <c r="D26" s="2"/>
      <c r="E26" s="2"/>
      <c r="F26" s="2"/>
      <c r="G26" s="2" t="s">
        <v>129</v>
      </c>
      <c r="H26" s="2"/>
      <c r="I26" s="3">
        <v>66890</v>
      </c>
      <c r="J26" s="16"/>
      <c r="K26" s="3">
        <v>102500</v>
      </c>
      <c r="L26" s="16"/>
      <c r="M26" s="3">
        <f t="shared" si="0"/>
        <v>-35610</v>
      </c>
      <c r="N26" s="16"/>
      <c r="O26" s="21">
        <f t="shared" si="1"/>
        <v>0.65259</v>
      </c>
    </row>
    <row r="27" spans="1:15" ht="15.75" thickBot="1" x14ac:dyDescent="0.3">
      <c r="A27" s="2"/>
      <c r="B27" s="2"/>
      <c r="C27" s="2"/>
      <c r="D27" s="2"/>
      <c r="E27" s="2"/>
      <c r="F27" s="2"/>
      <c r="G27" s="2" t="s">
        <v>130</v>
      </c>
      <c r="H27" s="2"/>
      <c r="I27" s="4">
        <v>7200</v>
      </c>
      <c r="J27" s="16"/>
      <c r="K27" s="4">
        <v>8000</v>
      </c>
      <c r="L27" s="16"/>
      <c r="M27" s="4">
        <f t="shared" si="0"/>
        <v>-800</v>
      </c>
      <c r="N27" s="16"/>
      <c r="O27" s="24">
        <f t="shared" si="1"/>
        <v>0.9</v>
      </c>
    </row>
    <row r="28" spans="1:15" ht="15.75" thickBot="1" x14ac:dyDescent="0.3">
      <c r="A28" s="2"/>
      <c r="B28" s="2"/>
      <c r="C28" s="2"/>
      <c r="D28" s="2"/>
      <c r="E28" s="2"/>
      <c r="F28" s="2" t="s">
        <v>131</v>
      </c>
      <c r="G28" s="2"/>
      <c r="H28" s="2"/>
      <c r="I28" s="6">
        <f>ROUND(SUM(I24:I27),5)</f>
        <v>90283.72</v>
      </c>
      <c r="J28" s="16"/>
      <c r="K28" s="6">
        <f>ROUND(SUM(K24:K27),5)</f>
        <v>135500</v>
      </c>
      <c r="L28" s="16"/>
      <c r="M28" s="6">
        <f t="shared" si="0"/>
        <v>-45216.28</v>
      </c>
      <c r="N28" s="16"/>
      <c r="O28" s="23">
        <f t="shared" si="1"/>
        <v>0.6663</v>
      </c>
    </row>
    <row r="29" spans="1:15" x14ac:dyDescent="0.25">
      <c r="A29" s="2"/>
      <c r="B29" s="2"/>
      <c r="C29" s="2"/>
      <c r="D29" s="2"/>
      <c r="E29" s="2" t="s">
        <v>132</v>
      </c>
      <c r="F29" s="2"/>
      <c r="G29" s="2"/>
      <c r="H29" s="2"/>
      <c r="I29" s="3">
        <f>ROUND(SUM(I17:I23)+I28,5)</f>
        <v>103453.43</v>
      </c>
      <c r="J29" s="16"/>
      <c r="K29" s="3">
        <f>ROUND(SUM(K17:K23)+K28,5)</f>
        <v>144900</v>
      </c>
      <c r="L29" s="16"/>
      <c r="M29" s="3">
        <f t="shared" si="0"/>
        <v>-41446.57</v>
      </c>
      <c r="N29" s="16"/>
      <c r="O29" s="21">
        <f t="shared" si="1"/>
        <v>0.71396000000000004</v>
      </c>
    </row>
    <row r="30" spans="1:15" x14ac:dyDescent="0.25">
      <c r="A30" s="2"/>
      <c r="B30" s="2"/>
      <c r="C30" s="2"/>
      <c r="D30" s="2"/>
      <c r="E30" s="2" t="s">
        <v>133</v>
      </c>
      <c r="F30" s="2"/>
      <c r="G30" s="2"/>
      <c r="H30" s="2"/>
      <c r="I30" s="3">
        <v>1225</v>
      </c>
      <c r="J30" s="16"/>
      <c r="K30" s="3">
        <v>2100</v>
      </c>
      <c r="L30" s="16"/>
      <c r="M30" s="3">
        <f t="shared" si="0"/>
        <v>-875</v>
      </c>
      <c r="N30" s="16"/>
      <c r="O30" s="21">
        <f t="shared" si="1"/>
        <v>0.58333000000000002</v>
      </c>
    </row>
    <row r="31" spans="1:15" ht="15.75" thickBot="1" x14ac:dyDescent="0.3">
      <c r="A31" s="2"/>
      <c r="B31" s="2"/>
      <c r="C31" s="2"/>
      <c r="D31" s="2"/>
      <c r="E31" s="2" t="s">
        <v>134</v>
      </c>
      <c r="F31" s="2"/>
      <c r="G31" s="2"/>
      <c r="H31" s="2"/>
      <c r="I31" s="7">
        <v>822.14</v>
      </c>
      <c r="J31" s="16"/>
      <c r="K31" s="7">
        <v>460</v>
      </c>
      <c r="L31" s="16"/>
      <c r="M31" s="7">
        <f t="shared" si="0"/>
        <v>362.14</v>
      </c>
      <c r="N31" s="16"/>
      <c r="O31" s="22">
        <f t="shared" si="1"/>
        <v>1.7872600000000001</v>
      </c>
    </row>
    <row r="32" spans="1:15" x14ac:dyDescent="0.25">
      <c r="A32" s="2"/>
      <c r="B32" s="2"/>
      <c r="C32" s="2"/>
      <c r="D32" s="2" t="s">
        <v>135</v>
      </c>
      <c r="E32" s="2"/>
      <c r="F32" s="2"/>
      <c r="G32" s="2"/>
      <c r="H32" s="2"/>
      <c r="I32" s="3">
        <f>ROUND(I4+I9+I16+SUM(I29:I31),5)</f>
        <v>383119.04</v>
      </c>
      <c r="J32" s="16"/>
      <c r="K32" s="3">
        <f>ROUND(K4+K9+K16+SUM(K29:K31),5)</f>
        <v>464604</v>
      </c>
      <c r="L32" s="16"/>
      <c r="M32" s="3">
        <f t="shared" si="0"/>
        <v>-81484.960000000006</v>
      </c>
      <c r="N32" s="16"/>
      <c r="O32" s="21">
        <f t="shared" si="1"/>
        <v>0.82460999999999995</v>
      </c>
    </row>
    <row r="33" spans="1:15" x14ac:dyDescent="0.25">
      <c r="A33" s="2"/>
      <c r="B33" s="2"/>
      <c r="C33" s="2"/>
      <c r="D33" s="2" t="s">
        <v>136</v>
      </c>
      <c r="E33" s="2"/>
      <c r="F33" s="2"/>
      <c r="G33" s="2"/>
      <c r="H33" s="2"/>
      <c r="I33" s="3"/>
      <c r="J33" s="16"/>
      <c r="K33" s="3"/>
      <c r="L33" s="16"/>
      <c r="M33" s="3"/>
      <c r="N33" s="16"/>
      <c r="O33" s="21"/>
    </row>
    <row r="34" spans="1:15" ht="15.75" thickBot="1" x14ac:dyDescent="0.3">
      <c r="A34" s="2"/>
      <c r="B34" s="2"/>
      <c r="C34" s="2"/>
      <c r="D34" s="2"/>
      <c r="E34" s="2" t="s">
        <v>294</v>
      </c>
      <c r="F34" s="2"/>
      <c r="G34" s="2"/>
      <c r="H34" s="2"/>
      <c r="I34" s="4">
        <v>331.08</v>
      </c>
      <c r="J34" s="16"/>
      <c r="K34" s="3"/>
      <c r="L34" s="16"/>
      <c r="M34" s="3"/>
      <c r="N34" s="16"/>
      <c r="O34" s="21"/>
    </row>
    <row r="35" spans="1:15" ht="15.75" thickBot="1" x14ac:dyDescent="0.3">
      <c r="A35" s="2"/>
      <c r="B35" s="2"/>
      <c r="C35" s="2"/>
      <c r="D35" s="2" t="s">
        <v>295</v>
      </c>
      <c r="E35" s="2"/>
      <c r="F35" s="2"/>
      <c r="G35" s="2"/>
      <c r="H35" s="2"/>
      <c r="I35" s="6">
        <f>ROUND(SUM(I33:I34),5)</f>
        <v>331.08</v>
      </c>
      <c r="J35" s="16"/>
      <c r="K35" s="7"/>
      <c r="L35" s="16"/>
      <c r="M35" s="7"/>
      <c r="N35" s="16"/>
      <c r="O35" s="22"/>
    </row>
    <row r="36" spans="1:15" x14ac:dyDescent="0.25">
      <c r="A36" s="2"/>
      <c r="B36" s="2"/>
      <c r="C36" s="2" t="s">
        <v>137</v>
      </c>
      <c r="D36" s="2"/>
      <c r="E36" s="2"/>
      <c r="F36" s="2"/>
      <c r="G36" s="2"/>
      <c r="H36" s="2"/>
      <c r="I36" s="3">
        <f>ROUND(I32-I35,5)</f>
        <v>382787.96</v>
      </c>
      <c r="J36" s="16"/>
      <c r="K36" s="3">
        <f>ROUND(K32-K35,5)</f>
        <v>464604</v>
      </c>
      <c r="L36" s="16"/>
      <c r="M36" s="3">
        <f>ROUND((I36-K36),5)</f>
        <v>-81816.039999999994</v>
      </c>
      <c r="N36" s="16"/>
      <c r="O36" s="21">
        <f>ROUND(IF(K36=0, IF(I36=0, 0, 1), I36/K36),5)</f>
        <v>0.82389999999999997</v>
      </c>
    </row>
    <row r="37" spans="1:15" x14ac:dyDescent="0.25">
      <c r="A37" s="2"/>
      <c r="B37" s="2"/>
      <c r="C37" s="2"/>
      <c r="D37" s="2" t="s">
        <v>138</v>
      </c>
      <c r="E37" s="2"/>
      <c r="F37" s="2"/>
      <c r="G37" s="2"/>
      <c r="H37" s="2"/>
      <c r="I37" s="3"/>
      <c r="J37" s="16"/>
      <c r="K37" s="3"/>
      <c r="L37" s="16"/>
      <c r="M37" s="3"/>
      <c r="N37" s="16"/>
      <c r="O37" s="21"/>
    </row>
    <row r="38" spans="1:15" x14ac:dyDescent="0.25">
      <c r="A38" s="2"/>
      <c r="B38" s="2"/>
      <c r="C38" s="2"/>
      <c r="D38" s="2"/>
      <c r="E38" s="2" t="s">
        <v>139</v>
      </c>
      <c r="F38" s="2"/>
      <c r="G38" s="2"/>
      <c r="H38" s="2"/>
      <c r="I38" s="3"/>
      <c r="J38" s="16"/>
      <c r="K38" s="3"/>
      <c r="L38" s="16"/>
      <c r="M38" s="3"/>
      <c r="N38" s="16"/>
      <c r="O38" s="21"/>
    </row>
    <row r="39" spans="1:15" x14ac:dyDescent="0.25">
      <c r="A39" s="2"/>
      <c r="B39" s="2"/>
      <c r="C39" s="2"/>
      <c r="D39" s="2"/>
      <c r="E39" s="2"/>
      <c r="F39" s="2" t="s">
        <v>339</v>
      </c>
      <c r="G39" s="2"/>
      <c r="H39" s="2"/>
      <c r="I39" s="3"/>
      <c r="J39" s="16"/>
      <c r="K39" s="3"/>
      <c r="L39" s="16"/>
      <c r="M39" s="3"/>
      <c r="N39" s="16"/>
      <c r="O39" s="21"/>
    </row>
    <row r="40" spans="1:15" x14ac:dyDescent="0.25">
      <c r="A40" s="2"/>
      <c r="B40" s="2"/>
      <c r="C40" s="2"/>
      <c r="D40" s="2"/>
      <c r="E40" s="2"/>
      <c r="F40" s="2"/>
      <c r="G40" s="2" t="s">
        <v>340</v>
      </c>
      <c r="H40" s="2"/>
      <c r="I40" s="3">
        <v>3751.58</v>
      </c>
      <c r="J40" s="16"/>
      <c r="K40" s="3"/>
      <c r="L40" s="16"/>
      <c r="M40" s="3"/>
      <c r="N40" s="16"/>
      <c r="O40" s="21"/>
    </row>
    <row r="41" spans="1:15" x14ac:dyDescent="0.25">
      <c r="A41" s="2"/>
      <c r="B41" s="2"/>
      <c r="C41" s="2"/>
      <c r="D41" s="2"/>
      <c r="E41" s="2"/>
      <c r="F41" s="2"/>
      <c r="G41" s="2" t="s">
        <v>341</v>
      </c>
      <c r="H41" s="2"/>
      <c r="I41" s="3">
        <v>21709.03</v>
      </c>
      <c r="J41" s="16"/>
      <c r="K41" s="3"/>
      <c r="L41" s="16"/>
      <c r="M41" s="3"/>
      <c r="N41" s="16"/>
      <c r="O41" s="21"/>
    </row>
    <row r="42" spans="1:15" x14ac:dyDescent="0.25">
      <c r="A42" s="2"/>
      <c r="B42" s="2"/>
      <c r="C42" s="2"/>
      <c r="D42" s="2"/>
      <c r="E42" s="2"/>
      <c r="F42" s="2"/>
      <c r="G42" s="2" t="s">
        <v>342</v>
      </c>
      <c r="H42" s="2"/>
      <c r="I42" s="3">
        <v>0</v>
      </c>
      <c r="J42" s="16"/>
      <c r="K42" s="3"/>
      <c r="L42" s="16"/>
      <c r="M42" s="3"/>
      <c r="N42" s="16"/>
      <c r="O42" s="21"/>
    </row>
    <row r="43" spans="1:15" x14ac:dyDescent="0.25">
      <c r="A43" s="2"/>
      <c r="B43" s="2"/>
      <c r="C43" s="2"/>
      <c r="D43" s="2"/>
      <c r="E43" s="2"/>
      <c r="F43" s="2"/>
      <c r="G43" s="2" t="s">
        <v>343</v>
      </c>
      <c r="H43" s="2"/>
      <c r="I43" s="3"/>
      <c r="J43" s="16"/>
      <c r="K43" s="3"/>
      <c r="L43" s="16"/>
      <c r="M43" s="3"/>
      <c r="N43" s="16"/>
      <c r="O43" s="21"/>
    </row>
    <row r="44" spans="1:15" x14ac:dyDescent="0.25">
      <c r="A44" s="2"/>
      <c r="B44" s="2"/>
      <c r="C44" s="2"/>
      <c r="D44" s="2"/>
      <c r="E44" s="2"/>
      <c r="F44" s="2"/>
      <c r="G44" s="2"/>
      <c r="H44" s="2" t="s">
        <v>344</v>
      </c>
      <c r="I44" s="3">
        <v>50050.239999999998</v>
      </c>
      <c r="J44" s="16"/>
      <c r="K44" s="3"/>
      <c r="L44" s="16"/>
      <c r="M44" s="3"/>
      <c r="N44" s="16"/>
      <c r="O44" s="21"/>
    </row>
    <row r="45" spans="1:15" ht="15.75" thickBot="1" x14ac:dyDescent="0.3">
      <c r="A45" s="2"/>
      <c r="B45" s="2"/>
      <c r="C45" s="2"/>
      <c r="D45" s="2"/>
      <c r="E45" s="2"/>
      <c r="F45" s="2"/>
      <c r="G45" s="2"/>
      <c r="H45" s="2" t="s">
        <v>345</v>
      </c>
      <c r="I45" s="7">
        <v>9038.44</v>
      </c>
      <c r="J45" s="16"/>
      <c r="K45" s="3"/>
      <c r="L45" s="16"/>
      <c r="M45" s="3"/>
      <c r="N45" s="16"/>
      <c r="O45" s="21"/>
    </row>
    <row r="46" spans="1:15" x14ac:dyDescent="0.25">
      <c r="A46" s="2"/>
      <c r="B46" s="2"/>
      <c r="C46" s="2"/>
      <c r="D46" s="2"/>
      <c r="E46" s="2"/>
      <c r="F46" s="2"/>
      <c r="G46" s="2" t="s">
        <v>346</v>
      </c>
      <c r="H46" s="2"/>
      <c r="I46" s="3">
        <f>ROUND(SUM(I43:I45),5)</f>
        <v>59088.68</v>
      </c>
      <c r="J46" s="16"/>
      <c r="K46" s="3"/>
      <c r="L46" s="16"/>
      <c r="M46" s="3"/>
      <c r="N46" s="16"/>
      <c r="O46" s="21"/>
    </row>
    <row r="47" spans="1:15" x14ac:dyDescent="0.25">
      <c r="A47" s="2"/>
      <c r="B47" s="2"/>
      <c r="C47" s="2"/>
      <c r="D47" s="2"/>
      <c r="E47" s="2"/>
      <c r="F47" s="2"/>
      <c r="G47" s="2" t="s">
        <v>347</v>
      </c>
      <c r="H47" s="2"/>
      <c r="I47" s="3">
        <v>3966.39</v>
      </c>
      <c r="J47" s="16"/>
      <c r="K47" s="3"/>
      <c r="L47" s="16"/>
      <c r="M47" s="3"/>
      <c r="N47" s="16"/>
      <c r="O47" s="21"/>
    </row>
    <row r="48" spans="1:15" x14ac:dyDescent="0.25">
      <c r="A48" s="2"/>
      <c r="B48" s="2"/>
      <c r="C48" s="2"/>
      <c r="D48" s="2"/>
      <c r="E48" s="2"/>
      <c r="F48" s="2"/>
      <c r="G48" s="2" t="s">
        <v>348</v>
      </c>
      <c r="H48" s="2"/>
      <c r="I48" s="3">
        <v>20891.71</v>
      </c>
      <c r="J48" s="16"/>
      <c r="K48" s="3"/>
      <c r="L48" s="16"/>
      <c r="M48" s="3"/>
      <c r="N48" s="16"/>
      <c r="O48" s="21"/>
    </row>
    <row r="49" spans="1:15" x14ac:dyDescent="0.25">
      <c r="A49" s="2"/>
      <c r="B49" s="2"/>
      <c r="C49" s="2"/>
      <c r="D49" s="2"/>
      <c r="E49" s="2"/>
      <c r="F49" s="2"/>
      <c r="G49" s="2" t="s">
        <v>349</v>
      </c>
      <c r="H49" s="2"/>
      <c r="I49" s="3">
        <v>-0.12</v>
      </c>
      <c r="J49" s="16"/>
      <c r="K49" s="3"/>
      <c r="L49" s="16"/>
      <c r="M49" s="3"/>
      <c r="N49" s="16"/>
      <c r="O49" s="21"/>
    </row>
    <row r="50" spans="1:15" x14ac:dyDescent="0.25">
      <c r="A50" s="2"/>
      <c r="B50" s="2"/>
      <c r="C50" s="2"/>
      <c r="D50" s="2"/>
      <c r="E50" s="2"/>
      <c r="F50" s="2"/>
      <c r="G50" s="2" t="s">
        <v>350</v>
      </c>
      <c r="H50" s="2"/>
      <c r="I50" s="3">
        <v>22786.77</v>
      </c>
      <c r="J50" s="16"/>
      <c r="K50" s="3"/>
      <c r="L50" s="16"/>
      <c r="M50" s="3"/>
      <c r="N50" s="16"/>
      <c r="O50" s="21"/>
    </row>
    <row r="51" spans="1:15" x14ac:dyDescent="0.25">
      <c r="A51" s="2"/>
      <c r="B51" s="2"/>
      <c r="C51" s="2"/>
      <c r="D51" s="2"/>
      <c r="E51" s="2"/>
      <c r="F51" s="2"/>
      <c r="G51" s="2" t="s">
        <v>351</v>
      </c>
      <c r="H51" s="2"/>
      <c r="I51" s="3">
        <v>9369.58</v>
      </c>
      <c r="J51" s="16"/>
      <c r="K51" s="3"/>
      <c r="L51" s="16"/>
      <c r="M51" s="3"/>
      <c r="N51" s="16"/>
      <c r="O51" s="21"/>
    </row>
    <row r="52" spans="1:15" x14ac:dyDescent="0.25">
      <c r="A52" s="2"/>
      <c r="B52" s="2"/>
      <c r="C52" s="2"/>
      <c r="D52" s="2"/>
      <c r="E52" s="2"/>
      <c r="F52" s="2"/>
      <c r="G52" s="2" t="s">
        <v>352</v>
      </c>
      <c r="H52" s="2"/>
      <c r="I52" s="3">
        <v>18240.25</v>
      </c>
      <c r="J52" s="16"/>
      <c r="K52" s="3"/>
      <c r="L52" s="16"/>
      <c r="M52" s="3"/>
      <c r="N52" s="16"/>
      <c r="O52" s="21"/>
    </row>
    <row r="53" spans="1:15" ht="15.75" thickBot="1" x14ac:dyDescent="0.3">
      <c r="A53" s="2"/>
      <c r="B53" s="2"/>
      <c r="C53" s="2"/>
      <c r="D53" s="2"/>
      <c r="E53" s="2"/>
      <c r="F53" s="2"/>
      <c r="G53" s="2" t="s">
        <v>353</v>
      </c>
      <c r="H53" s="2"/>
      <c r="I53" s="7">
        <v>17218.5</v>
      </c>
      <c r="J53" s="16"/>
      <c r="K53" s="7">
        <v>249112</v>
      </c>
      <c r="L53" s="16"/>
      <c r="M53" s="7">
        <f>ROUND((I53-K53),5)</f>
        <v>-231893.5</v>
      </c>
      <c r="N53" s="16"/>
      <c r="O53" s="22">
        <f>ROUND(IF(K53=0, IF(I53=0, 0, 1), I53/K53),5)</f>
        <v>6.9120000000000001E-2</v>
      </c>
    </row>
    <row r="54" spans="1:15" x14ac:dyDescent="0.25">
      <c r="A54" s="2"/>
      <c r="B54" s="2"/>
      <c r="C54" s="2"/>
      <c r="D54" s="2"/>
      <c r="E54" s="2"/>
      <c r="F54" s="2" t="s">
        <v>354</v>
      </c>
      <c r="G54" s="2"/>
      <c r="H54" s="2"/>
      <c r="I54" s="3">
        <f>ROUND(SUM(I39:I42)+SUM(I46:I53),5)</f>
        <v>177022.37</v>
      </c>
      <c r="J54" s="16"/>
      <c r="K54" s="3">
        <f>ROUND(SUM(K39:K42)+SUM(K46:K53),5)</f>
        <v>249112</v>
      </c>
      <c r="L54" s="16"/>
      <c r="M54" s="3">
        <f>ROUND((I54-K54),5)</f>
        <v>-72089.63</v>
      </c>
      <c r="N54" s="16"/>
      <c r="O54" s="21">
        <f>ROUND(IF(K54=0, IF(I54=0, 0, 1), I54/K54),5)</f>
        <v>0.71060999999999996</v>
      </c>
    </row>
    <row r="55" spans="1:15" x14ac:dyDescent="0.25">
      <c r="A55" s="2"/>
      <c r="B55" s="2"/>
      <c r="C55" s="2"/>
      <c r="D55" s="2"/>
      <c r="E55" s="2"/>
      <c r="F55" s="2" t="s">
        <v>355</v>
      </c>
      <c r="G55" s="2"/>
      <c r="H55" s="2"/>
      <c r="I55" s="3">
        <v>17540.689999999999</v>
      </c>
      <c r="J55" s="16"/>
      <c r="K55" s="3">
        <v>22828</v>
      </c>
      <c r="L55" s="16"/>
      <c r="M55" s="3">
        <f>ROUND((I55-K55),5)</f>
        <v>-5287.31</v>
      </c>
      <c r="N55" s="16"/>
      <c r="O55" s="21">
        <f>ROUND(IF(K55=0, IF(I55=0, 0, 1), I55/K55),5)</f>
        <v>0.76837999999999995</v>
      </c>
    </row>
    <row r="56" spans="1:15" x14ac:dyDescent="0.25">
      <c r="A56" s="2"/>
      <c r="B56" s="2"/>
      <c r="C56" s="2"/>
      <c r="D56" s="2"/>
      <c r="E56" s="2"/>
      <c r="F56" s="2" t="s">
        <v>356</v>
      </c>
      <c r="G56" s="2"/>
      <c r="H56" s="2"/>
      <c r="I56" s="3">
        <v>15316.29</v>
      </c>
      <c r="J56" s="16"/>
      <c r="K56" s="3">
        <v>19535</v>
      </c>
      <c r="L56" s="16"/>
      <c r="M56" s="3">
        <f>ROUND((I56-K56),5)</f>
        <v>-4218.71</v>
      </c>
      <c r="N56" s="16"/>
      <c r="O56" s="21">
        <f>ROUND(IF(K56=0, IF(I56=0, 0, 1), I56/K56),5)</f>
        <v>0.78403999999999996</v>
      </c>
    </row>
    <row r="57" spans="1:15" x14ac:dyDescent="0.25">
      <c r="A57" s="2"/>
      <c r="B57" s="2"/>
      <c r="C57" s="2"/>
      <c r="D57" s="2"/>
      <c r="E57" s="2"/>
      <c r="F57" s="2" t="s">
        <v>357</v>
      </c>
      <c r="G57" s="2"/>
      <c r="H57" s="2"/>
      <c r="I57" s="3">
        <v>1016.14</v>
      </c>
      <c r="J57" s="16"/>
      <c r="K57" s="3">
        <v>1515</v>
      </c>
      <c r="L57" s="16"/>
      <c r="M57" s="3">
        <f>ROUND((I57-K57),5)</f>
        <v>-498.86</v>
      </c>
      <c r="N57" s="16"/>
      <c r="O57" s="21">
        <f>ROUND(IF(K57=0, IF(I57=0, 0, 1), I57/K57),5)</f>
        <v>0.67071999999999998</v>
      </c>
    </row>
    <row r="58" spans="1:15" x14ac:dyDescent="0.25">
      <c r="A58" s="2"/>
      <c r="B58" s="2"/>
      <c r="C58" s="2"/>
      <c r="D58" s="2"/>
      <c r="E58" s="2"/>
      <c r="F58" s="2" t="s">
        <v>358</v>
      </c>
      <c r="G58" s="2"/>
      <c r="H58" s="2"/>
      <c r="I58" s="3">
        <v>2453.34</v>
      </c>
      <c r="J58" s="16"/>
      <c r="K58" s="3"/>
      <c r="L58" s="16"/>
      <c r="M58" s="3"/>
      <c r="N58" s="16"/>
      <c r="O58" s="21"/>
    </row>
    <row r="59" spans="1:15" x14ac:dyDescent="0.25">
      <c r="A59" s="2"/>
      <c r="B59" s="2"/>
      <c r="C59" s="2"/>
      <c r="D59" s="2"/>
      <c r="E59" s="2"/>
      <c r="F59" s="2" t="s">
        <v>359</v>
      </c>
      <c r="G59" s="2"/>
      <c r="H59" s="2"/>
      <c r="I59" s="3">
        <v>522</v>
      </c>
      <c r="J59" s="16"/>
      <c r="K59" s="3"/>
      <c r="L59" s="16"/>
      <c r="M59" s="3"/>
      <c r="N59" s="16"/>
      <c r="O59" s="21"/>
    </row>
    <row r="60" spans="1:15" ht="15.75" thickBot="1" x14ac:dyDescent="0.3">
      <c r="A60" s="2"/>
      <c r="B60" s="2"/>
      <c r="C60" s="2"/>
      <c r="D60" s="2"/>
      <c r="E60" s="2"/>
      <c r="F60" s="2" t="s">
        <v>360</v>
      </c>
      <c r="G60" s="2"/>
      <c r="H60" s="2"/>
      <c r="I60" s="7">
        <v>0</v>
      </c>
      <c r="J60" s="16"/>
      <c r="K60" s="7">
        <v>0</v>
      </c>
      <c r="L60" s="16"/>
      <c r="M60" s="7">
        <f t="shared" ref="M60:M76" si="2">ROUND((I60-K60),5)</f>
        <v>0</v>
      </c>
      <c r="N60" s="16"/>
      <c r="O60" s="22">
        <f t="shared" ref="O60:O76" si="3">ROUND(IF(K60=0, IF(I60=0, 0, 1), I60/K60),5)</f>
        <v>0</v>
      </c>
    </row>
    <row r="61" spans="1:15" x14ac:dyDescent="0.25">
      <c r="A61" s="2"/>
      <c r="B61" s="2"/>
      <c r="C61" s="2"/>
      <c r="D61" s="2"/>
      <c r="E61" s="2" t="s">
        <v>361</v>
      </c>
      <c r="F61" s="2"/>
      <c r="G61" s="2"/>
      <c r="H61" s="2"/>
      <c r="I61" s="3">
        <f>ROUND(I38+SUM(I54:I60),5)</f>
        <v>213870.83</v>
      </c>
      <c r="J61" s="16"/>
      <c r="K61" s="3">
        <f>ROUND(K38+SUM(K54:K60),5)</f>
        <v>292990</v>
      </c>
      <c r="L61" s="16"/>
      <c r="M61" s="3">
        <f t="shared" si="2"/>
        <v>-79119.17</v>
      </c>
      <c r="N61" s="16"/>
      <c r="O61" s="21">
        <f t="shared" si="3"/>
        <v>0.72996000000000005</v>
      </c>
    </row>
    <row r="62" spans="1:15" x14ac:dyDescent="0.25">
      <c r="A62" s="2"/>
      <c r="B62" s="2"/>
      <c r="C62" s="2"/>
      <c r="D62" s="2"/>
      <c r="E62" s="2" t="s">
        <v>140</v>
      </c>
      <c r="F62" s="2"/>
      <c r="G62" s="2"/>
      <c r="H62" s="2"/>
      <c r="I62" s="3">
        <v>10587</v>
      </c>
      <c r="J62" s="16"/>
      <c r="K62" s="3">
        <v>22467</v>
      </c>
      <c r="L62" s="16"/>
      <c r="M62" s="3">
        <f t="shared" si="2"/>
        <v>-11880</v>
      </c>
      <c r="N62" s="16"/>
      <c r="O62" s="21">
        <f t="shared" si="3"/>
        <v>0.47122000000000003</v>
      </c>
    </row>
    <row r="63" spans="1:15" x14ac:dyDescent="0.25">
      <c r="A63" s="2"/>
      <c r="B63" s="2"/>
      <c r="C63" s="2"/>
      <c r="D63" s="2"/>
      <c r="E63" s="2" t="s">
        <v>141</v>
      </c>
      <c r="F63" s="2"/>
      <c r="G63" s="2"/>
      <c r="H63" s="2"/>
      <c r="I63" s="3">
        <v>5607.7</v>
      </c>
      <c r="J63" s="16"/>
      <c r="K63" s="3">
        <v>4800</v>
      </c>
      <c r="L63" s="16"/>
      <c r="M63" s="3">
        <f t="shared" si="2"/>
        <v>807.7</v>
      </c>
      <c r="N63" s="16"/>
      <c r="O63" s="21">
        <f t="shared" si="3"/>
        <v>1.1682699999999999</v>
      </c>
    </row>
    <row r="64" spans="1:15" x14ac:dyDescent="0.25">
      <c r="A64" s="2"/>
      <c r="B64" s="2"/>
      <c r="C64" s="2"/>
      <c r="D64" s="2"/>
      <c r="E64" s="2" t="s">
        <v>142</v>
      </c>
      <c r="F64" s="2"/>
      <c r="G64" s="2"/>
      <c r="H64" s="2"/>
      <c r="I64" s="3">
        <v>3234.4</v>
      </c>
      <c r="J64" s="16"/>
      <c r="K64" s="3">
        <v>0</v>
      </c>
      <c r="L64" s="16"/>
      <c r="M64" s="3">
        <f t="shared" si="2"/>
        <v>3234.4</v>
      </c>
      <c r="N64" s="16"/>
      <c r="O64" s="21">
        <f t="shared" si="3"/>
        <v>1</v>
      </c>
    </row>
    <row r="65" spans="1:15" x14ac:dyDescent="0.25">
      <c r="A65" s="2"/>
      <c r="B65" s="2"/>
      <c r="C65" s="2"/>
      <c r="D65" s="2"/>
      <c r="E65" s="2" t="s">
        <v>143</v>
      </c>
      <c r="F65" s="2"/>
      <c r="G65" s="2"/>
      <c r="H65" s="2"/>
      <c r="I65" s="3">
        <v>3969.4</v>
      </c>
      <c r="J65" s="16"/>
      <c r="K65" s="3">
        <v>3039</v>
      </c>
      <c r="L65" s="16"/>
      <c r="M65" s="3">
        <f t="shared" si="2"/>
        <v>930.4</v>
      </c>
      <c r="N65" s="16"/>
      <c r="O65" s="21">
        <f t="shared" si="3"/>
        <v>1.3061499999999999</v>
      </c>
    </row>
    <row r="66" spans="1:15" x14ac:dyDescent="0.25">
      <c r="A66" s="2"/>
      <c r="B66" s="2"/>
      <c r="C66" s="2"/>
      <c r="D66" s="2"/>
      <c r="E66" s="2" t="s">
        <v>144</v>
      </c>
      <c r="F66" s="2"/>
      <c r="G66" s="2"/>
      <c r="H66" s="2"/>
      <c r="I66" s="3">
        <v>3647.89</v>
      </c>
      <c r="J66" s="16"/>
      <c r="K66" s="3">
        <v>13072</v>
      </c>
      <c r="L66" s="16"/>
      <c r="M66" s="3">
        <f t="shared" si="2"/>
        <v>-9424.11</v>
      </c>
      <c r="N66" s="16"/>
      <c r="O66" s="21">
        <f t="shared" si="3"/>
        <v>0.27905999999999997</v>
      </c>
    </row>
    <row r="67" spans="1:15" x14ac:dyDescent="0.25">
      <c r="A67" s="2"/>
      <c r="B67" s="2"/>
      <c r="C67" s="2"/>
      <c r="D67" s="2"/>
      <c r="E67" s="2" t="s">
        <v>145</v>
      </c>
      <c r="F67" s="2"/>
      <c r="G67" s="2"/>
      <c r="H67" s="2"/>
      <c r="I67" s="3">
        <v>1488.53</v>
      </c>
      <c r="J67" s="16"/>
      <c r="K67" s="3">
        <v>3769</v>
      </c>
      <c r="L67" s="16"/>
      <c r="M67" s="3">
        <f t="shared" si="2"/>
        <v>-2280.4699999999998</v>
      </c>
      <c r="N67" s="16"/>
      <c r="O67" s="21">
        <f t="shared" si="3"/>
        <v>0.39494000000000001</v>
      </c>
    </row>
    <row r="68" spans="1:15" x14ac:dyDescent="0.25">
      <c r="A68" s="2"/>
      <c r="B68" s="2"/>
      <c r="C68" s="2"/>
      <c r="D68" s="2"/>
      <c r="E68" s="2" t="s">
        <v>146</v>
      </c>
      <c r="F68" s="2"/>
      <c r="G68" s="2"/>
      <c r="H68" s="2"/>
      <c r="I68" s="3">
        <v>11268.42</v>
      </c>
      <c r="J68" s="16"/>
      <c r="K68" s="3">
        <v>14309</v>
      </c>
      <c r="L68" s="16"/>
      <c r="M68" s="3">
        <f t="shared" si="2"/>
        <v>-3040.58</v>
      </c>
      <c r="N68" s="16"/>
      <c r="O68" s="21">
        <f t="shared" si="3"/>
        <v>0.78751000000000004</v>
      </c>
    </row>
    <row r="69" spans="1:15" x14ac:dyDescent="0.25">
      <c r="A69" s="2"/>
      <c r="B69" s="2"/>
      <c r="C69" s="2"/>
      <c r="D69" s="2"/>
      <c r="E69" s="2" t="s">
        <v>147</v>
      </c>
      <c r="F69" s="2"/>
      <c r="G69" s="2"/>
      <c r="H69" s="2"/>
      <c r="I69" s="3">
        <v>2394</v>
      </c>
      <c r="J69" s="16"/>
      <c r="K69" s="3">
        <v>2868</v>
      </c>
      <c r="L69" s="16"/>
      <c r="M69" s="3">
        <f t="shared" si="2"/>
        <v>-474</v>
      </c>
      <c r="N69" s="16"/>
      <c r="O69" s="21">
        <f t="shared" si="3"/>
        <v>0.83472999999999997</v>
      </c>
    </row>
    <row r="70" spans="1:15" x14ac:dyDescent="0.25">
      <c r="A70" s="2"/>
      <c r="B70" s="2"/>
      <c r="C70" s="2"/>
      <c r="D70" s="2"/>
      <c r="E70" s="2" t="s">
        <v>148</v>
      </c>
      <c r="F70" s="2"/>
      <c r="G70" s="2"/>
      <c r="H70" s="2"/>
      <c r="I70" s="3">
        <v>7144.33</v>
      </c>
      <c r="J70" s="16"/>
      <c r="K70" s="3">
        <v>8713</v>
      </c>
      <c r="L70" s="16"/>
      <c r="M70" s="3">
        <f t="shared" si="2"/>
        <v>-1568.67</v>
      </c>
      <c r="N70" s="16"/>
      <c r="O70" s="21">
        <f t="shared" si="3"/>
        <v>0.81996000000000002</v>
      </c>
    </row>
    <row r="71" spans="1:15" x14ac:dyDescent="0.25">
      <c r="A71" s="2"/>
      <c r="B71" s="2"/>
      <c r="C71" s="2"/>
      <c r="D71" s="2"/>
      <c r="E71" s="2" t="s">
        <v>149</v>
      </c>
      <c r="F71" s="2"/>
      <c r="G71" s="2"/>
      <c r="H71" s="2"/>
      <c r="I71" s="3">
        <v>16483.669999999998</v>
      </c>
      <c r="J71" s="16"/>
      <c r="K71" s="3">
        <v>28759</v>
      </c>
      <c r="L71" s="16"/>
      <c r="M71" s="3">
        <f t="shared" si="2"/>
        <v>-12275.33</v>
      </c>
      <c r="N71" s="16"/>
      <c r="O71" s="21">
        <f t="shared" si="3"/>
        <v>0.57316999999999996</v>
      </c>
    </row>
    <row r="72" spans="1:15" x14ac:dyDescent="0.25">
      <c r="A72" s="2"/>
      <c r="B72" s="2"/>
      <c r="C72" s="2"/>
      <c r="D72" s="2"/>
      <c r="E72" s="2" t="s">
        <v>150</v>
      </c>
      <c r="F72" s="2"/>
      <c r="G72" s="2"/>
      <c r="H72" s="2"/>
      <c r="I72" s="3">
        <v>699.96</v>
      </c>
      <c r="J72" s="16"/>
      <c r="K72" s="3">
        <v>6258</v>
      </c>
      <c r="L72" s="16"/>
      <c r="M72" s="3">
        <f t="shared" si="2"/>
        <v>-5558.04</v>
      </c>
      <c r="N72" s="16"/>
      <c r="O72" s="21">
        <f t="shared" si="3"/>
        <v>0.11185</v>
      </c>
    </row>
    <row r="73" spans="1:15" x14ac:dyDescent="0.25">
      <c r="A73" s="2"/>
      <c r="B73" s="2"/>
      <c r="C73" s="2"/>
      <c r="D73" s="2"/>
      <c r="E73" s="2" t="s">
        <v>152</v>
      </c>
      <c r="F73" s="2"/>
      <c r="G73" s="2"/>
      <c r="H73" s="2"/>
      <c r="I73" s="3">
        <v>9812.93</v>
      </c>
      <c r="J73" s="16"/>
      <c r="K73" s="3">
        <v>10492</v>
      </c>
      <c r="L73" s="16"/>
      <c r="M73" s="3">
        <f t="shared" si="2"/>
        <v>-679.07</v>
      </c>
      <c r="N73" s="16"/>
      <c r="O73" s="21">
        <f t="shared" si="3"/>
        <v>0.93528</v>
      </c>
    </row>
    <row r="74" spans="1:15" x14ac:dyDescent="0.25">
      <c r="A74" s="2"/>
      <c r="B74" s="2"/>
      <c r="C74" s="2"/>
      <c r="D74" s="2"/>
      <c r="E74" s="2" t="s">
        <v>153</v>
      </c>
      <c r="F74" s="2"/>
      <c r="G74" s="2"/>
      <c r="H74" s="2"/>
      <c r="I74" s="3">
        <v>4640</v>
      </c>
      <c r="J74" s="16"/>
      <c r="K74" s="3">
        <v>3232</v>
      </c>
      <c r="L74" s="16"/>
      <c r="M74" s="3">
        <f t="shared" si="2"/>
        <v>1408</v>
      </c>
      <c r="N74" s="16"/>
      <c r="O74" s="21">
        <f t="shared" si="3"/>
        <v>1.43564</v>
      </c>
    </row>
    <row r="75" spans="1:15" x14ac:dyDescent="0.25">
      <c r="A75" s="2"/>
      <c r="B75" s="2"/>
      <c r="C75" s="2"/>
      <c r="D75" s="2"/>
      <c r="E75" s="2" t="s">
        <v>154</v>
      </c>
      <c r="F75" s="2"/>
      <c r="G75" s="2"/>
      <c r="H75" s="2"/>
      <c r="I75" s="3">
        <v>14964.69</v>
      </c>
      <c r="J75" s="16"/>
      <c r="K75" s="3">
        <v>14037</v>
      </c>
      <c r="L75" s="16"/>
      <c r="M75" s="3">
        <f t="shared" si="2"/>
        <v>927.69</v>
      </c>
      <c r="N75" s="16"/>
      <c r="O75" s="21">
        <f t="shared" si="3"/>
        <v>1.06609</v>
      </c>
    </row>
    <row r="76" spans="1:15" x14ac:dyDescent="0.25">
      <c r="A76" s="2"/>
      <c r="B76" s="2"/>
      <c r="C76" s="2"/>
      <c r="D76" s="2"/>
      <c r="E76" s="2" t="s">
        <v>155</v>
      </c>
      <c r="F76" s="2"/>
      <c r="G76" s="2"/>
      <c r="H76" s="2"/>
      <c r="I76" s="3">
        <v>48431.97</v>
      </c>
      <c r="J76" s="16"/>
      <c r="K76" s="3">
        <v>31162</v>
      </c>
      <c r="L76" s="16"/>
      <c r="M76" s="3">
        <f t="shared" si="2"/>
        <v>17269.97</v>
      </c>
      <c r="N76" s="16"/>
      <c r="O76" s="21">
        <f t="shared" si="3"/>
        <v>1.5542</v>
      </c>
    </row>
    <row r="77" spans="1:15" ht="15.75" thickBot="1" x14ac:dyDescent="0.3">
      <c r="A77" s="2"/>
      <c r="B77" s="2"/>
      <c r="C77" s="2"/>
      <c r="D77" s="2"/>
      <c r="E77" s="2" t="s">
        <v>362</v>
      </c>
      <c r="F77" s="2"/>
      <c r="G77" s="2"/>
      <c r="H77" s="2"/>
      <c r="I77" s="4">
        <v>5316.63</v>
      </c>
      <c r="J77" s="16"/>
      <c r="K77" s="4"/>
      <c r="L77" s="16"/>
      <c r="M77" s="4"/>
      <c r="N77" s="16"/>
      <c r="O77" s="24"/>
    </row>
    <row r="78" spans="1:15" ht="15.75" thickBot="1" x14ac:dyDescent="0.3">
      <c r="A78" s="2"/>
      <c r="B78" s="2"/>
      <c r="C78" s="2"/>
      <c r="D78" s="2" t="s">
        <v>156</v>
      </c>
      <c r="E78" s="2"/>
      <c r="F78" s="2"/>
      <c r="G78" s="2"/>
      <c r="H78" s="2"/>
      <c r="I78" s="5">
        <f>ROUND(I37+SUM(I61:I77),5)</f>
        <v>363562.35</v>
      </c>
      <c r="J78" s="16"/>
      <c r="K78" s="5">
        <f>ROUND(K37+SUM(K61:K77),5)</f>
        <v>459967</v>
      </c>
      <c r="L78" s="16"/>
      <c r="M78" s="5">
        <f>ROUND((I78-K78),5)</f>
        <v>-96404.65</v>
      </c>
      <c r="N78" s="16"/>
      <c r="O78" s="25">
        <f>ROUND(IF(K78=0, IF(I78=0, 0, 1), I78/K78),5)</f>
        <v>0.79040999999999995</v>
      </c>
    </row>
    <row r="79" spans="1:15" ht="15.75" thickBot="1" x14ac:dyDescent="0.3">
      <c r="A79" s="2"/>
      <c r="B79" s="2" t="s">
        <v>157</v>
      </c>
      <c r="C79" s="2"/>
      <c r="D79" s="2"/>
      <c r="E79" s="2"/>
      <c r="F79" s="2"/>
      <c r="G79" s="2"/>
      <c r="H79" s="2"/>
      <c r="I79" s="5">
        <f>ROUND(I3+I36-I78,5)</f>
        <v>19225.61</v>
      </c>
      <c r="J79" s="16"/>
      <c r="K79" s="5">
        <f>ROUND(K3+K36-K78,5)</f>
        <v>4637</v>
      </c>
      <c r="L79" s="16"/>
      <c r="M79" s="5">
        <f>ROUND((I79-K79),5)</f>
        <v>14588.61</v>
      </c>
      <c r="N79" s="16"/>
      <c r="O79" s="25">
        <f>ROUND(IF(K79=0, IF(I79=0, 0, 1), I79/K79),5)</f>
        <v>4.1461300000000003</v>
      </c>
    </row>
    <row r="80" spans="1:15" s="9" customFormat="1" ht="12" thickBot="1" x14ac:dyDescent="0.25">
      <c r="A80" s="2" t="s">
        <v>71</v>
      </c>
      <c r="B80" s="2"/>
      <c r="C80" s="2"/>
      <c r="D80" s="2"/>
      <c r="E80" s="2"/>
      <c r="F80" s="2"/>
      <c r="G80" s="2"/>
      <c r="H80" s="2"/>
      <c r="I80" s="8">
        <f>I79</f>
        <v>19225.61</v>
      </c>
      <c r="J80" s="2"/>
      <c r="K80" s="8">
        <f>K79</f>
        <v>4637</v>
      </c>
      <c r="L80" s="2"/>
      <c r="M80" s="8">
        <f>ROUND((I80-K80),5)</f>
        <v>14588.61</v>
      </c>
      <c r="N80" s="2"/>
      <c r="O80" s="26">
        <f>ROUND(IF(K80=0, IF(I80=0, 0, 1), I80/K80),5)</f>
        <v>4.1461300000000003</v>
      </c>
    </row>
    <row r="81" ht="15.75" thickTop="1" x14ac:dyDescent="0.25"/>
  </sheetData>
  <pageMargins left="0.45" right="0.45" top="0.75" bottom="0.5" header="0.1" footer="0.3"/>
  <pageSetup scale="90" orientation="portrait" r:id="rId1"/>
  <headerFooter>
    <oddHeader>&amp;L&amp;"Arial,Bold"&amp;8 4:45 PM
 12/31/19
 Accrual Basis&amp;C&amp;"Arial,Bold"&amp;12 League of Women Voters of California
&amp;14 Statement of Activities Budget vs. Actual
&amp;10 July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H37"/>
  <sheetViews>
    <sheetView workbookViewId="0">
      <pane xSplit="7" ySplit="1" topLeftCell="CL2" activePane="bottomRight" state="frozenSplit"/>
      <selection pane="topRight" activeCell="H1" sqref="H1"/>
      <selection pane="bottomLeft" activeCell="A4" sqref="A4"/>
      <selection pane="bottomRight" activeCell="DB24" sqref="DB24"/>
    </sheetView>
  </sheetViews>
  <sheetFormatPr defaultRowHeight="15" x14ac:dyDescent="0.25"/>
  <cols>
    <col min="1" max="4" width="3" style="13" customWidth="1"/>
    <col min="5" max="5" width="33" style="13" customWidth="1"/>
    <col min="6" max="6" width="12.42578125" style="14" bestFit="1" customWidth="1"/>
    <col min="7" max="7" width="2.28515625" style="14" customWidth="1"/>
    <col min="8" max="8" width="8.42578125" style="14" bestFit="1" customWidth="1"/>
    <col min="9" max="9" width="2.28515625" style="14" customWidth="1"/>
    <col min="10" max="10" width="12.42578125" style="14" bestFit="1" customWidth="1"/>
    <col min="11" max="11" width="2.28515625" style="14" customWidth="1"/>
    <col min="12" max="12" width="6.5703125" style="14" bestFit="1" customWidth="1"/>
    <col min="13" max="13" width="2.28515625" style="14" customWidth="1"/>
    <col min="14" max="14" width="12.42578125" style="14" bestFit="1" customWidth="1"/>
    <col min="15" max="15" width="2.28515625" style="14" customWidth="1"/>
    <col min="16" max="16" width="8.7109375" style="14" bestFit="1" customWidth="1"/>
    <col min="17" max="17" width="2.28515625" style="14" customWidth="1"/>
    <col min="18" max="18" width="12.42578125" style="14" bestFit="1" customWidth="1"/>
    <col min="19" max="19" width="2.28515625" style="14" customWidth="1"/>
    <col min="20" max="20" width="8.7109375" style="14" bestFit="1" customWidth="1"/>
    <col min="21" max="21" width="2.28515625" style="14" customWidth="1"/>
    <col min="22" max="22" width="12.42578125" style="14" bestFit="1" customWidth="1"/>
    <col min="23" max="23" width="2.28515625" style="14" customWidth="1"/>
    <col min="24" max="24" width="7.85546875" style="14" bestFit="1" customWidth="1"/>
    <col min="25" max="25" width="2.28515625" style="14" customWidth="1"/>
    <col min="26" max="26" width="12.42578125" style="14" bestFit="1" customWidth="1"/>
    <col min="27" max="27" width="2.28515625" style="14" customWidth="1"/>
    <col min="28" max="28" width="7.5703125" style="14" bestFit="1" customWidth="1"/>
    <col min="29" max="29" width="2.28515625" style="14" customWidth="1"/>
    <col min="30" max="30" width="12.42578125" style="14" bestFit="1" customWidth="1"/>
    <col min="31" max="31" width="2.28515625" style="14" customWidth="1"/>
    <col min="32" max="32" width="8.42578125" style="14" bestFit="1" customWidth="1"/>
    <col min="33" max="33" width="2.28515625" style="14" customWidth="1"/>
    <col min="34" max="34" width="12.42578125" style="14" bestFit="1" customWidth="1"/>
    <col min="35" max="35" width="2.28515625" style="14" customWidth="1"/>
    <col min="36" max="36" width="6.5703125" style="14" bestFit="1" customWidth="1"/>
    <col min="37" max="37" width="2.28515625" style="14" customWidth="1"/>
    <col min="38" max="38" width="12.42578125" style="14" bestFit="1" customWidth="1"/>
    <col min="39" max="39" width="2.28515625" style="14" customWidth="1"/>
    <col min="40" max="40" width="8.42578125" style="14" bestFit="1" customWidth="1"/>
    <col min="41" max="41" width="2.28515625" style="14" customWidth="1"/>
    <col min="42" max="42" width="12.42578125" style="14" bestFit="1" customWidth="1"/>
    <col min="43" max="43" width="2.28515625" style="14" customWidth="1"/>
    <col min="44" max="44" width="7.5703125" style="14" bestFit="1" customWidth="1"/>
    <col min="45" max="45" width="2.28515625" style="14" customWidth="1"/>
    <col min="46" max="46" width="12.42578125" style="14" bestFit="1" customWidth="1"/>
    <col min="47" max="47" width="2.28515625" style="14" customWidth="1"/>
    <col min="48" max="48" width="8.42578125" style="14" bestFit="1" customWidth="1"/>
    <col min="49" max="49" width="2.28515625" style="14" customWidth="1"/>
    <col min="50" max="50" width="12.42578125" style="14" bestFit="1" customWidth="1"/>
    <col min="51" max="51" width="2.28515625" style="14" customWidth="1"/>
    <col min="52" max="52" width="7.85546875" style="14" bestFit="1" customWidth="1"/>
    <col min="53" max="53" width="2.28515625" style="14" customWidth="1"/>
    <col min="54" max="54" width="12.42578125" style="14" bestFit="1" customWidth="1"/>
    <col min="55" max="55" width="2.28515625" style="14" customWidth="1"/>
    <col min="56" max="56" width="8.7109375" style="14" bestFit="1" customWidth="1"/>
    <col min="57" max="57" width="2.28515625" style="14" customWidth="1"/>
    <col min="58" max="58" width="12.42578125" style="14" bestFit="1" customWidth="1"/>
    <col min="59" max="59" width="2.28515625" style="14" customWidth="1"/>
    <col min="60" max="60" width="6.5703125" style="14" bestFit="1" customWidth="1"/>
    <col min="61" max="61" width="2.28515625" style="14" customWidth="1"/>
    <col min="62" max="62" width="12.42578125" style="14" bestFit="1" customWidth="1"/>
    <col min="63" max="63" width="2.28515625" style="14" customWidth="1"/>
    <col min="64" max="64" width="8.7109375" style="14" bestFit="1" customWidth="1"/>
    <col min="65" max="65" width="2.28515625" style="14" customWidth="1"/>
    <col min="66" max="66" width="12.42578125" style="14" bestFit="1" customWidth="1"/>
    <col min="67" max="67" width="2.28515625" style="14" customWidth="1"/>
    <col min="68" max="68" width="8.42578125" style="14" bestFit="1" customWidth="1"/>
    <col min="69" max="69" width="2.28515625" style="14" customWidth="1"/>
    <col min="70" max="70" width="12.42578125" style="14" bestFit="1" customWidth="1"/>
    <col min="71" max="71" width="2.28515625" style="14" customWidth="1"/>
    <col min="72" max="72" width="8.42578125" style="14" bestFit="1" customWidth="1"/>
    <col min="73" max="73" width="2.28515625" style="14" customWidth="1"/>
    <col min="74" max="74" width="12.42578125" style="14" bestFit="1" customWidth="1"/>
    <col min="75" max="75" width="2.28515625" style="14" customWidth="1"/>
    <col min="76" max="76" width="8.42578125" style="14" bestFit="1" customWidth="1"/>
    <col min="77" max="77" width="2.28515625" style="14" customWidth="1"/>
    <col min="78" max="78" width="12.42578125" style="14" bestFit="1" customWidth="1"/>
    <col min="79" max="79" width="2.28515625" style="14" customWidth="1"/>
    <col min="80" max="80" width="9.28515625" style="14" bestFit="1" customWidth="1"/>
    <col min="81" max="81" width="2.28515625" style="14" customWidth="1"/>
    <col min="82" max="82" width="12.42578125" style="14" bestFit="1" customWidth="1"/>
    <col min="83" max="83" width="2.28515625" style="14" customWidth="1"/>
    <col min="84" max="84" width="6.5703125" style="14" bestFit="1" customWidth="1"/>
    <col min="85" max="85" width="2.28515625" style="14" customWidth="1"/>
    <col min="86" max="86" width="12.42578125" style="14" bestFit="1" customWidth="1"/>
    <col min="87" max="87" width="2.28515625" style="14" customWidth="1"/>
    <col min="88" max="88" width="9.28515625" style="14" bestFit="1" customWidth="1"/>
    <col min="89" max="89" width="2.28515625" style="14" customWidth="1"/>
    <col min="90" max="90" width="12.42578125" style="14" bestFit="1" customWidth="1"/>
    <col min="91" max="91" width="2.28515625" style="14" customWidth="1"/>
    <col min="92" max="92" width="6.5703125" style="14" bestFit="1" customWidth="1"/>
    <col min="93" max="93" width="2.28515625" style="14" customWidth="1"/>
    <col min="94" max="94" width="12.42578125" style="14" bestFit="1" customWidth="1"/>
    <col min="95" max="95" width="2.28515625" style="14" customWidth="1"/>
    <col min="96" max="96" width="6.5703125" style="14" bestFit="1" customWidth="1"/>
    <col min="97" max="97" width="2.28515625" style="14" customWidth="1"/>
    <col min="98" max="98" width="12.42578125" style="14" bestFit="1" customWidth="1"/>
    <col min="99" max="99" width="2.28515625" style="14" customWidth="1"/>
    <col min="100" max="100" width="6.5703125" style="14" bestFit="1" customWidth="1"/>
    <col min="101" max="101" width="2.28515625" style="14" customWidth="1"/>
    <col min="102" max="102" width="12.42578125" style="14" bestFit="1" customWidth="1"/>
    <col min="103" max="103" width="2.28515625" style="14" customWidth="1"/>
    <col min="104" max="104" width="6.5703125" style="14" bestFit="1" customWidth="1"/>
    <col min="105" max="105" width="2.28515625" style="14" customWidth="1"/>
    <col min="106" max="106" width="12.42578125" style="14" bestFit="1" customWidth="1"/>
    <col min="107" max="107" width="2.28515625" style="14" customWidth="1"/>
    <col min="108" max="108" width="6.5703125" style="14" bestFit="1" customWidth="1"/>
    <col min="109" max="109" width="2.28515625" style="14" customWidth="1"/>
    <col min="110" max="110" width="12.42578125" style="14" bestFit="1" customWidth="1"/>
    <col min="111" max="111" width="2.28515625" style="14" customWidth="1"/>
    <col min="112" max="112" width="8.7109375" style="14" bestFit="1" customWidth="1"/>
  </cols>
  <sheetData>
    <row r="1" spans="1:112" x14ac:dyDescent="0.25">
      <c r="A1" s="2"/>
      <c r="B1" s="2"/>
      <c r="C1" s="2"/>
      <c r="D1" s="2"/>
      <c r="E1" s="2"/>
      <c r="F1" s="17" t="s">
        <v>159</v>
      </c>
      <c r="G1" s="18"/>
      <c r="H1" s="18"/>
      <c r="I1" s="1"/>
      <c r="J1" s="17" t="s">
        <v>292</v>
      </c>
      <c r="K1" s="18"/>
      <c r="L1" s="18"/>
      <c r="M1" s="1"/>
      <c r="N1" s="17" t="s">
        <v>160</v>
      </c>
      <c r="O1" s="18"/>
      <c r="P1" s="18"/>
      <c r="Q1" s="1"/>
      <c r="R1" s="18"/>
      <c r="S1" s="18"/>
      <c r="T1" s="18"/>
      <c r="U1" s="1"/>
      <c r="V1" s="18"/>
      <c r="W1" s="18"/>
      <c r="X1" s="18"/>
      <c r="Y1" s="1"/>
      <c r="Z1" s="17" t="s">
        <v>161</v>
      </c>
      <c r="AA1" s="18"/>
      <c r="AB1" s="18"/>
      <c r="AC1" s="1"/>
      <c r="AD1" s="17" t="s">
        <v>162</v>
      </c>
      <c r="AE1" s="18"/>
      <c r="AF1" s="18"/>
      <c r="AG1" s="1"/>
      <c r="AH1" s="17" t="s">
        <v>163</v>
      </c>
      <c r="AI1" s="18"/>
      <c r="AJ1" s="18"/>
      <c r="AK1" s="1"/>
      <c r="AL1" s="17" t="s">
        <v>164</v>
      </c>
      <c r="AM1" s="18"/>
      <c r="AN1" s="18"/>
      <c r="AO1" s="1"/>
      <c r="AP1" s="17" t="s">
        <v>165</v>
      </c>
      <c r="AQ1" s="18"/>
      <c r="AR1" s="18"/>
      <c r="AS1" s="1"/>
      <c r="AT1" s="17" t="s">
        <v>166</v>
      </c>
      <c r="AU1" s="18"/>
      <c r="AV1" s="18"/>
      <c r="AW1" s="1"/>
      <c r="AX1" s="17" t="s">
        <v>167</v>
      </c>
      <c r="AY1" s="18"/>
      <c r="AZ1" s="18"/>
      <c r="BA1" s="1"/>
      <c r="BB1" s="17" t="s">
        <v>168</v>
      </c>
      <c r="BC1" s="18"/>
      <c r="BD1" s="18"/>
      <c r="BE1" s="1"/>
      <c r="BF1" s="17" t="s">
        <v>169</v>
      </c>
      <c r="BG1" s="18"/>
      <c r="BH1" s="18"/>
      <c r="BI1" s="1"/>
      <c r="BJ1" s="17" t="s">
        <v>170</v>
      </c>
      <c r="BK1" s="18"/>
      <c r="BL1" s="18"/>
      <c r="BM1" s="1"/>
      <c r="BN1" s="17" t="s">
        <v>171</v>
      </c>
      <c r="BO1" s="18"/>
      <c r="BP1" s="18"/>
      <c r="BQ1" s="1"/>
      <c r="BR1" s="17" t="s">
        <v>172</v>
      </c>
      <c r="BS1" s="18"/>
      <c r="BT1" s="18"/>
      <c r="BU1" s="1"/>
      <c r="BV1" s="17" t="s">
        <v>173</v>
      </c>
      <c r="BW1" s="18"/>
      <c r="BX1" s="18"/>
      <c r="BY1" s="1"/>
      <c r="BZ1" s="17" t="s">
        <v>174</v>
      </c>
      <c r="CA1" s="18"/>
      <c r="CB1" s="18"/>
      <c r="CC1" s="1"/>
      <c r="CD1" s="17" t="s">
        <v>293</v>
      </c>
      <c r="CE1" s="18"/>
      <c r="CF1" s="18"/>
      <c r="CG1" s="1"/>
      <c r="CH1" s="18"/>
      <c r="CI1" s="18"/>
      <c r="CJ1" s="18"/>
      <c r="CK1" s="1"/>
      <c r="CL1" s="17" t="s">
        <v>175</v>
      </c>
      <c r="CM1" s="18"/>
      <c r="CN1" s="18"/>
      <c r="CO1" s="1"/>
      <c r="CP1" s="17" t="s">
        <v>176</v>
      </c>
      <c r="CQ1" s="18"/>
      <c r="CR1" s="18"/>
      <c r="CS1" s="1"/>
      <c r="CT1" s="17" t="s">
        <v>177</v>
      </c>
      <c r="CU1" s="18"/>
      <c r="CV1" s="18"/>
      <c r="CW1" s="1"/>
      <c r="CX1" s="18"/>
      <c r="CY1" s="18"/>
      <c r="CZ1" s="18"/>
      <c r="DA1" s="1"/>
      <c r="DB1" s="18"/>
      <c r="DC1" s="18"/>
      <c r="DD1" s="18"/>
      <c r="DE1" s="1"/>
      <c r="DF1" s="18"/>
      <c r="DG1" s="18"/>
      <c r="DH1" s="18"/>
    </row>
    <row r="2" spans="1:112" ht="15.75" thickBot="1" x14ac:dyDescent="0.3">
      <c r="A2" s="2"/>
      <c r="B2" s="2"/>
      <c r="C2" s="2"/>
      <c r="D2" s="2"/>
      <c r="E2" s="2"/>
      <c r="F2" s="17" t="s">
        <v>178</v>
      </c>
      <c r="G2" s="19"/>
      <c r="H2" s="18"/>
      <c r="I2" s="1"/>
      <c r="J2" s="17" t="s">
        <v>178</v>
      </c>
      <c r="K2" s="19"/>
      <c r="L2" s="18"/>
      <c r="M2" s="1"/>
      <c r="N2" s="17" t="s">
        <v>178</v>
      </c>
      <c r="O2" s="19"/>
      <c r="P2" s="18"/>
      <c r="Q2" s="1"/>
      <c r="R2" s="17" t="s">
        <v>179</v>
      </c>
      <c r="S2" s="19"/>
      <c r="T2" s="18"/>
      <c r="U2" s="1"/>
      <c r="V2" s="17" t="s">
        <v>180</v>
      </c>
      <c r="W2" s="19"/>
      <c r="X2" s="18"/>
      <c r="Y2" s="1"/>
      <c r="Z2" s="17" t="s">
        <v>181</v>
      </c>
      <c r="AA2" s="19"/>
      <c r="AB2" s="18"/>
      <c r="AC2" s="1"/>
      <c r="AD2" s="17" t="s">
        <v>181</v>
      </c>
      <c r="AE2" s="19"/>
      <c r="AF2" s="18"/>
      <c r="AG2" s="1"/>
      <c r="AH2" s="17" t="s">
        <v>181</v>
      </c>
      <c r="AI2" s="19"/>
      <c r="AJ2" s="18"/>
      <c r="AK2" s="1"/>
      <c r="AL2" s="17" t="s">
        <v>182</v>
      </c>
      <c r="AM2" s="19"/>
      <c r="AN2" s="18"/>
      <c r="AO2" s="1"/>
      <c r="AP2" s="17" t="s">
        <v>182</v>
      </c>
      <c r="AQ2" s="19"/>
      <c r="AR2" s="18"/>
      <c r="AS2" s="1"/>
      <c r="AT2" s="17" t="s">
        <v>182</v>
      </c>
      <c r="AU2" s="19"/>
      <c r="AV2" s="18"/>
      <c r="AW2" s="1"/>
      <c r="AX2" s="17" t="s">
        <v>183</v>
      </c>
      <c r="AY2" s="19"/>
      <c r="AZ2" s="18"/>
      <c r="BA2" s="1"/>
      <c r="BB2" s="17" t="s">
        <v>183</v>
      </c>
      <c r="BC2" s="19"/>
      <c r="BD2" s="18"/>
      <c r="BE2" s="1"/>
      <c r="BF2" s="17" t="s">
        <v>183</v>
      </c>
      <c r="BG2" s="19"/>
      <c r="BH2" s="18"/>
      <c r="BI2" s="1"/>
      <c r="BJ2" s="17" t="s">
        <v>182</v>
      </c>
      <c r="BK2" s="19"/>
      <c r="BL2" s="18"/>
      <c r="BM2" s="1"/>
      <c r="BN2" s="17" t="s">
        <v>184</v>
      </c>
      <c r="BO2" s="19"/>
      <c r="BP2" s="18"/>
      <c r="BQ2" s="1"/>
      <c r="BR2" s="17" t="s">
        <v>184</v>
      </c>
      <c r="BS2" s="19"/>
      <c r="BT2" s="18"/>
      <c r="BU2" s="1"/>
      <c r="BV2" s="17" t="s">
        <v>184</v>
      </c>
      <c r="BW2" s="19"/>
      <c r="BX2" s="18"/>
      <c r="BY2" s="1"/>
      <c r="BZ2" s="17" t="s">
        <v>182</v>
      </c>
      <c r="CA2" s="19"/>
      <c r="CB2" s="18"/>
      <c r="CC2" s="1"/>
      <c r="CD2" s="17" t="s">
        <v>182</v>
      </c>
      <c r="CE2" s="19"/>
      <c r="CF2" s="18"/>
      <c r="CG2" s="1"/>
      <c r="CH2" s="17" t="s">
        <v>185</v>
      </c>
      <c r="CI2" s="19"/>
      <c r="CJ2" s="18"/>
      <c r="CK2" s="1"/>
      <c r="CL2" s="17" t="s">
        <v>186</v>
      </c>
      <c r="CM2" s="19"/>
      <c r="CN2" s="18"/>
      <c r="CO2" s="1"/>
      <c r="CP2" s="17" t="s">
        <v>186</v>
      </c>
      <c r="CQ2" s="19"/>
      <c r="CR2" s="18"/>
      <c r="CS2" s="1"/>
      <c r="CT2" s="17" t="s">
        <v>186</v>
      </c>
      <c r="CU2" s="19"/>
      <c r="CV2" s="18"/>
      <c r="CW2" s="1"/>
      <c r="CX2" s="17" t="s">
        <v>187</v>
      </c>
      <c r="CY2" s="19"/>
      <c r="CZ2" s="18"/>
      <c r="DA2" s="1"/>
      <c r="DB2" s="17" t="s">
        <v>188</v>
      </c>
      <c r="DC2" s="19"/>
      <c r="DD2" s="18"/>
      <c r="DE2" s="1"/>
      <c r="DF2" s="17" t="s">
        <v>103</v>
      </c>
      <c r="DG2" s="19"/>
      <c r="DH2" s="18"/>
    </row>
    <row r="3" spans="1:112" s="12" customFormat="1" ht="16.5" thickTop="1" thickBot="1" x14ac:dyDescent="0.3">
      <c r="A3" s="10"/>
      <c r="B3" s="10"/>
      <c r="C3" s="10"/>
      <c r="D3" s="10"/>
      <c r="E3" s="10"/>
      <c r="F3" s="20" t="s">
        <v>338</v>
      </c>
      <c r="G3" s="15"/>
      <c r="H3" s="20" t="s">
        <v>189</v>
      </c>
      <c r="I3" s="15"/>
      <c r="J3" s="20" t="s">
        <v>338</v>
      </c>
      <c r="K3" s="15"/>
      <c r="L3" s="20" t="s">
        <v>189</v>
      </c>
      <c r="M3" s="15"/>
      <c r="N3" s="20" t="s">
        <v>338</v>
      </c>
      <c r="O3" s="15"/>
      <c r="P3" s="20" t="s">
        <v>189</v>
      </c>
      <c r="Q3" s="15"/>
      <c r="R3" s="20" t="s">
        <v>338</v>
      </c>
      <c r="S3" s="15"/>
      <c r="T3" s="20" t="s">
        <v>189</v>
      </c>
      <c r="U3" s="15"/>
      <c r="V3" s="20" t="s">
        <v>338</v>
      </c>
      <c r="W3" s="15"/>
      <c r="X3" s="20" t="s">
        <v>189</v>
      </c>
      <c r="Y3" s="15"/>
      <c r="Z3" s="20" t="s">
        <v>338</v>
      </c>
      <c r="AA3" s="15"/>
      <c r="AB3" s="20" t="s">
        <v>189</v>
      </c>
      <c r="AC3" s="15"/>
      <c r="AD3" s="20" t="s">
        <v>338</v>
      </c>
      <c r="AE3" s="15"/>
      <c r="AF3" s="20" t="s">
        <v>189</v>
      </c>
      <c r="AG3" s="15"/>
      <c r="AH3" s="20" t="s">
        <v>338</v>
      </c>
      <c r="AI3" s="15"/>
      <c r="AJ3" s="20" t="s">
        <v>189</v>
      </c>
      <c r="AK3" s="15"/>
      <c r="AL3" s="20" t="s">
        <v>338</v>
      </c>
      <c r="AM3" s="15"/>
      <c r="AN3" s="20" t="s">
        <v>189</v>
      </c>
      <c r="AO3" s="15"/>
      <c r="AP3" s="20" t="s">
        <v>338</v>
      </c>
      <c r="AQ3" s="15"/>
      <c r="AR3" s="20" t="s">
        <v>189</v>
      </c>
      <c r="AS3" s="15"/>
      <c r="AT3" s="20" t="s">
        <v>338</v>
      </c>
      <c r="AU3" s="15"/>
      <c r="AV3" s="20" t="s">
        <v>189</v>
      </c>
      <c r="AW3" s="15"/>
      <c r="AX3" s="20" t="s">
        <v>338</v>
      </c>
      <c r="AY3" s="15"/>
      <c r="AZ3" s="20" t="s">
        <v>189</v>
      </c>
      <c r="BA3" s="15"/>
      <c r="BB3" s="20" t="s">
        <v>338</v>
      </c>
      <c r="BC3" s="15"/>
      <c r="BD3" s="20" t="s">
        <v>189</v>
      </c>
      <c r="BE3" s="15"/>
      <c r="BF3" s="20" t="s">
        <v>338</v>
      </c>
      <c r="BG3" s="15"/>
      <c r="BH3" s="20" t="s">
        <v>189</v>
      </c>
      <c r="BI3" s="15"/>
      <c r="BJ3" s="20" t="s">
        <v>338</v>
      </c>
      <c r="BK3" s="15"/>
      <c r="BL3" s="20" t="s">
        <v>189</v>
      </c>
      <c r="BM3" s="15"/>
      <c r="BN3" s="20" t="s">
        <v>338</v>
      </c>
      <c r="BO3" s="15"/>
      <c r="BP3" s="20" t="s">
        <v>189</v>
      </c>
      <c r="BQ3" s="15"/>
      <c r="BR3" s="20" t="s">
        <v>338</v>
      </c>
      <c r="BS3" s="15"/>
      <c r="BT3" s="20" t="s">
        <v>189</v>
      </c>
      <c r="BU3" s="15"/>
      <c r="BV3" s="20" t="s">
        <v>338</v>
      </c>
      <c r="BW3" s="15"/>
      <c r="BX3" s="20" t="s">
        <v>189</v>
      </c>
      <c r="BY3" s="15"/>
      <c r="BZ3" s="20" t="s">
        <v>338</v>
      </c>
      <c r="CA3" s="15"/>
      <c r="CB3" s="20" t="s">
        <v>189</v>
      </c>
      <c r="CC3" s="15"/>
      <c r="CD3" s="20" t="s">
        <v>338</v>
      </c>
      <c r="CE3" s="15"/>
      <c r="CF3" s="20" t="s">
        <v>189</v>
      </c>
      <c r="CG3" s="15"/>
      <c r="CH3" s="20" t="s">
        <v>338</v>
      </c>
      <c r="CI3" s="15"/>
      <c r="CJ3" s="20" t="s">
        <v>189</v>
      </c>
      <c r="CK3" s="15"/>
      <c r="CL3" s="20" t="s">
        <v>338</v>
      </c>
      <c r="CM3" s="15"/>
      <c r="CN3" s="20" t="s">
        <v>189</v>
      </c>
      <c r="CO3" s="15"/>
      <c r="CP3" s="20" t="s">
        <v>338</v>
      </c>
      <c r="CQ3" s="15"/>
      <c r="CR3" s="20" t="s">
        <v>189</v>
      </c>
      <c r="CS3" s="15"/>
      <c r="CT3" s="20" t="s">
        <v>338</v>
      </c>
      <c r="CU3" s="15"/>
      <c r="CV3" s="20" t="s">
        <v>189</v>
      </c>
      <c r="CW3" s="15"/>
      <c r="CX3" s="20" t="s">
        <v>338</v>
      </c>
      <c r="CY3" s="15"/>
      <c r="CZ3" s="20" t="s">
        <v>189</v>
      </c>
      <c r="DA3" s="15"/>
      <c r="DB3" s="20" t="s">
        <v>338</v>
      </c>
      <c r="DC3" s="15"/>
      <c r="DD3" s="20" t="s">
        <v>189</v>
      </c>
      <c r="DE3" s="15"/>
      <c r="DF3" s="20" t="s">
        <v>338</v>
      </c>
      <c r="DG3" s="15"/>
      <c r="DH3" s="20" t="s">
        <v>189</v>
      </c>
    </row>
    <row r="4" spans="1:112" ht="15.75" thickTop="1" x14ac:dyDescent="0.25">
      <c r="A4" s="2"/>
      <c r="B4" s="2" t="s">
        <v>104</v>
      </c>
      <c r="C4" s="2"/>
      <c r="D4" s="2"/>
      <c r="E4" s="2"/>
      <c r="F4" s="3"/>
      <c r="G4" s="16"/>
      <c r="H4" s="3"/>
      <c r="I4" s="16"/>
      <c r="J4" s="3"/>
      <c r="K4" s="16"/>
      <c r="L4" s="16"/>
      <c r="M4" s="16"/>
      <c r="N4" s="3"/>
      <c r="O4" s="16"/>
      <c r="P4" s="3"/>
      <c r="Q4" s="16"/>
      <c r="R4" s="3"/>
      <c r="S4" s="16"/>
      <c r="T4" s="3"/>
      <c r="U4" s="16"/>
      <c r="V4" s="3"/>
      <c r="W4" s="16"/>
      <c r="X4" s="3"/>
      <c r="Y4" s="16"/>
      <c r="Z4" s="3"/>
      <c r="AA4" s="16"/>
      <c r="AB4" s="3"/>
      <c r="AC4" s="16"/>
      <c r="AD4" s="3"/>
      <c r="AE4" s="16"/>
      <c r="AF4" s="3"/>
      <c r="AG4" s="16"/>
      <c r="AH4" s="3"/>
      <c r="AI4" s="16"/>
      <c r="AJ4" s="16"/>
      <c r="AK4" s="16"/>
      <c r="AL4" s="3"/>
      <c r="AM4" s="16"/>
      <c r="AN4" s="3"/>
      <c r="AO4" s="16"/>
      <c r="AP4" s="3"/>
      <c r="AQ4" s="16"/>
      <c r="AR4" s="3"/>
      <c r="AS4" s="16"/>
      <c r="AT4" s="3"/>
      <c r="AU4" s="16"/>
      <c r="AV4" s="3"/>
      <c r="AW4" s="16"/>
      <c r="AX4" s="3"/>
      <c r="AY4" s="16"/>
      <c r="AZ4" s="3"/>
      <c r="BA4" s="16"/>
      <c r="BB4" s="3"/>
      <c r="BC4" s="16"/>
      <c r="BD4" s="3"/>
      <c r="BE4" s="16"/>
      <c r="BF4" s="3"/>
      <c r="BG4" s="16"/>
      <c r="BH4" s="16"/>
      <c r="BI4" s="16"/>
      <c r="BJ4" s="3"/>
      <c r="BK4" s="16"/>
      <c r="BL4" s="3"/>
      <c r="BM4" s="16"/>
      <c r="BN4" s="3"/>
      <c r="BO4" s="16"/>
      <c r="BP4" s="3"/>
      <c r="BQ4" s="16"/>
      <c r="BR4" s="3"/>
      <c r="BS4" s="16"/>
      <c r="BT4" s="3"/>
      <c r="BU4" s="16"/>
      <c r="BV4" s="3"/>
      <c r="BW4" s="16"/>
      <c r="BX4" s="3"/>
      <c r="BY4" s="16"/>
      <c r="BZ4" s="3"/>
      <c r="CA4" s="16"/>
      <c r="CB4" s="3"/>
      <c r="CC4" s="16"/>
      <c r="CD4" s="3"/>
      <c r="CE4" s="16"/>
      <c r="CF4" s="16"/>
      <c r="CG4" s="16"/>
      <c r="CH4" s="3"/>
      <c r="CI4" s="16"/>
      <c r="CJ4" s="3"/>
      <c r="CK4" s="16"/>
      <c r="CL4" s="3"/>
      <c r="CM4" s="16"/>
      <c r="CN4" s="16"/>
      <c r="CO4" s="16"/>
      <c r="CP4" s="3"/>
      <c r="CQ4" s="16"/>
      <c r="CR4" s="16"/>
      <c r="CS4" s="16"/>
      <c r="CT4" s="3"/>
      <c r="CU4" s="16"/>
      <c r="CV4" s="16"/>
      <c r="CW4" s="16"/>
      <c r="CX4" s="3"/>
      <c r="CY4" s="16"/>
      <c r="CZ4" s="16"/>
      <c r="DA4" s="16"/>
      <c r="DB4" s="3"/>
      <c r="DC4" s="16"/>
      <c r="DD4" s="3"/>
      <c r="DE4" s="16"/>
      <c r="DF4" s="3"/>
      <c r="DG4" s="16"/>
      <c r="DH4" s="3"/>
    </row>
    <row r="5" spans="1:112" x14ac:dyDescent="0.25">
      <c r="A5" s="2"/>
      <c r="B5" s="2"/>
      <c r="C5" s="2"/>
      <c r="D5" s="2" t="s">
        <v>105</v>
      </c>
      <c r="E5" s="2"/>
      <c r="F5" s="3"/>
      <c r="G5" s="16"/>
      <c r="H5" s="3"/>
      <c r="I5" s="16"/>
      <c r="J5" s="3"/>
      <c r="K5" s="16"/>
      <c r="L5" s="16"/>
      <c r="M5" s="16"/>
      <c r="N5" s="3"/>
      <c r="O5" s="16"/>
      <c r="P5" s="3"/>
      <c r="Q5" s="16"/>
      <c r="R5" s="3"/>
      <c r="S5" s="16"/>
      <c r="T5" s="3"/>
      <c r="U5" s="16"/>
      <c r="V5" s="3"/>
      <c r="W5" s="16"/>
      <c r="X5" s="3"/>
      <c r="Y5" s="16"/>
      <c r="Z5" s="3"/>
      <c r="AA5" s="16"/>
      <c r="AB5" s="3"/>
      <c r="AC5" s="16"/>
      <c r="AD5" s="3"/>
      <c r="AE5" s="16"/>
      <c r="AF5" s="3"/>
      <c r="AG5" s="16"/>
      <c r="AH5" s="3"/>
      <c r="AI5" s="16"/>
      <c r="AJ5" s="16"/>
      <c r="AK5" s="16"/>
      <c r="AL5" s="3"/>
      <c r="AM5" s="16"/>
      <c r="AN5" s="3"/>
      <c r="AO5" s="16"/>
      <c r="AP5" s="3"/>
      <c r="AQ5" s="16"/>
      <c r="AR5" s="3"/>
      <c r="AS5" s="16"/>
      <c r="AT5" s="3"/>
      <c r="AU5" s="16"/>
      <c r="AV5" s="3"/>
      <c r="AW5" s="16"/>
      <c r="AX5" s="3"/>
      <c r="AY5" s="16"/>
      <c r="AZ5" s="3"/>
      <c r="BA5" s="16"/>
      <c r="BB5" s="3"/>
      <c r="BC5" s="16"/>
      <c r="BD5" s="3"/>
      <c r="BE5" s="16"/>
      <c r="BF5" s="3"/>
      <c r="BG5" s="16"/>
      <c r="BH5" s="16"/>
      <c r="BI5" s="16"/>
      <c r="BJ5" s="3"/>
      <c r="BK5" s="16"/>
      <c r="BL5" s="3"/>
      <c r="BM5" s="16"/>
      <c r="BN5" s="3"/>
      <c r="BO5" s="16"/>
      <c r="BP5" s="3"/>
      <c r="BQ5" s="16"/>
      <c r="BR5" s="3"/>
      <c r="BS5" s="16"/>
      <c r="BT5" s="3"/>
      <c r="BU5" s="16"/>
      <c r="BV5" s="3"/>
      <c r="BW5" s="16"/>
      <c r="BX5" s="3"/>
      <c r="BY5" s="16"/>
      <c r="BZ5" s="3"/>
      <c r="CA5" s="16"/>
      <c r="CB5" s="3"/>
      <c r="CC5" s="16"/>
      <c r="CD5" s="3"/>
      <c r="CE5" s="16"/>
      <c r="CF5" s="16"/>
      <c r="CG5" s="16"/>
      <c r="CH5" s="3"/>
      <c r="CI5" s="16"/>
      <c r="CJ5" s="3"/>
      <c r="CK5" s="16"/>
      <c r="CL5" s="3"/>
      <c r="CM5" s="16"/>
      <c r="CN5" s="16"/>
      <c r="CO5" s="16"/>
      <c r="CP5" s="3"/>
      <c r="CQ5" s="16"/>
      <c r="CR5" s="16"/>
      <c r="CS5" s="16"/>
      <c r="CT5" s="3"/>
      <c r="CU5" s="16"/>
      <c r="CV5" s="16"/>
      <c r="CW5" s="16"/>
      <c r="CX5" s="3"/>
      <c r="CY5" s="16"/>
      <c r="CZ5" s="16"/>
      <c r="DA5" s="16"/>
      <c r="DB5" s="3"/>
      <c r="DC5" s="16"/>
      <c r="DD5" s="3"/>
      <c r="DE5" s="16"/>
      <c r="DF5" s="3"/>
      <c r="DG5" s="16"/>
      <c r="DH5" s="3"/>
    </row>
    <row r="6" spans="1:112" x14ac:dyDescent="0.25">
      <c r="A6" s="2"/>
      <c r="B6" s="2"/>
      <c r="C6" s="2"/>
      <c r="D6" s="2"/>
      <c r="E6" s="2" t="s">
        <v>106</v>
      </c>
      <c r="F6" s="3">
        <v>0</v>
      </c>
      <c r="G6" s="16"/>
      <c r="H6" s="3"/>
      <c r="I6" s="16"/>
      <c r="J6" s="3">
        <v>-257.25</v>
      </c>
      <c r="K6" s="16"/>
      <c r="L6" s="16"/>
      <c r="M6" s="16"/>
      <c r="N6" s="3">
        <v>193582.07</v>
      </c>
      <c r="O6" s="16"/>
      <c r="P6" s="3">
        <v>188894</v>
      </c>
      <c r="Q6" s="16"/>
      <c r="R6" s="3">
        <f t="shared" ref="R6:R11" si="0">ROUND(F6+J6+N6,5)</f>
        <v>193324.82</v>
      </c>
      <c r="S6" s="16"/>
      <c r="T6" s="3">
        <f>ROUND(H6+L6+P6,5)</f>
        <v>188894</v>
      </c>
      <c r="U6" s="16"/>
      <c r="V6" s="3">
        <v>0</v>
      </c>
      <c r="W6" s="16"/>
      <c r="X6" s="3"/>
      <c r="Y6" s="16"/>
      <c r="Z6" s="3">
        <v>0</v>
      </c>
      <c r="AA6" s="16"/>
      <c r="AB6" s="3"/>
      <c r="AC6" s="16"/>
      <c r="AD6" s="3">
        <v>0</v>
      </c>
      <c r="AE6" s="16"/>
      <c r="AF6" s="3"/>
      <c r="AG6" s="16"/>
      <c r="AH6" s="3">
        <v>0</v>
      </c>
      <c r="AI6" s="16"/>
      <c r="AJ6" s="16"/>
      <c r="AK6" s="16"/>
      <c r="AL6" s="3">
        <f t="shared" ref="AL6:AL11" si="1">ROUND(Z6+AD6+AH6,5)</f>
        <v>0</v>
      </c>
      <c r="AM6" s="16"/>
      <c r="AN6" s="3"/>
      <c r="AO6" s="16"/>
      <c r="AP6" s="3">
        <v>0</v>
      </c>
      <c r="AQ6" s="16"/>
      <c r="AR6" s="3"/>
      <c r="AS6" s="16"/>
      <c r="AT6" s="3">
        <v>0</v>
      </c>
      <c r="AU6" s="16"/>
      <c r="AV6" s="3"/>
      <c r="AW6" s="16"/>
      <c r="AX6" s="3">
        <v>0</v>
      </c>
      <c r="AY6" s="16"/>
      <c r="AZ6" s="3"/>
      <c r="BA6" s="16"/>
      <c r="BB6" s="3">
        <v>50</v>
      </c>
      <c r="BC6" s="16"/>
      <c r="BD6" s="3"/>
      <c r="BE6" s="16"/>
      <c r="BF6" s="3">
        <v>0</v>
      </c>
      <c r="BG6" s="16"/>
      <c r="BH6" s="16"/>
      <c r="BI6" s="16"/>
      <c r="BJ6" s="3">
        <f t="shared" ref="BJ6:BJ11" si="2">ROUND(AX6+BB6+BF6,5)</f>
        <v>50</v>
      </c>
      <c r="BK6" s="16"/>
      <c r="BL6" s="3"/>
      <c r="BM6" s="16"/>
      <c r="BN6" s="3">
        <v>0</v>
      </c>
      <c r="BO6" s="16"/>
      <c r="BP6" s="3"/>
      <c r="BQ6" s="16"/>
      <c r="BR6" s="3">
        <v>0</v>
      </c>
      <c r="BS6" s="16"/>
      <c r="BT6" s="3"/>
      <c r="BU6" s="16"/>
      <c r="BV6" s="3">
        <v>0</v>
      </c>
      <c r="BW6" s="16"/>
      <c r="BX6" s="3"/>
      <c r="BY6" s="16"/>
      <c r="BZ6" s="3">
        <f t="shared" ref="BZ6:BZ11" si="3">ROUND(BN6+BR6+BV6,5)</f>
        <v>0</v>
      </c>
      <c r="CA6" s="16"/>
      <c r="CB6" s="3"/>
      <c r="CC6" s="16"/>
      <c r="CD6" s="3">
        <v>0</v>
      </c>
      <c r="CE6" s="16"/>
      <c r="CF6" s="16"/>
      <c r="CG6" s="16"/>
      <c r="CH6" s="3">
        <f t="shared" ref="CH6:CH11" si="4">ROUND(AL6+AP6+AT6+BJ6+BZ6+CD6,5)</f>
        <v>50</v>
      </c>
      <c r="CI6" s="16"/>
      <c r="CJ6" s="3"/>
      <c r="CK6" s="16"/>
      <c r="CL6" s="3">
        <v>0</v>
      </c>
      <c r="CM6" s="16"/>
      <c r="CN6" s="16"/>
      <c r="CO6" s="16"/>
      <c r="CP6" s="3">
        <v>0</v>
      </c>
      <c r="CQ6" s="16"/>
      <c r="CR6" s="16"/>
      <c r="CS6" s="16"/>
      <c r="CT6" s="3">
        <v>0</v>
      </c>
      <c r="CU6" s="16"/>
      <c r="CV6" s="16"/>
      <c r="CW6" s="16"/>
      <c r="CX6" s="3">
        <f t="shared" ref="CX6:CX11" si="5">ROUND(CL6+CP6+CT6,5)</f>
        <v>0</v>
      </c>
      <c r="CY6" s="16"/>
      <c r="CZ6" s="16"/>
      <c r="DA6" s="16"/>
      <c r="DB6" s="3">
        <v>0</v>
      </c>
      <c r="DC6" s="16"/>
      <c r="DD6" s="3">
        <v>0</v>
      </c>
      <c r="DE6" s="16"/>
      <c r="DF6" s="3">
        <f t="shared" ref="DF6:DF11" si="6">ROUND(R6+V6+CH6+CX6+DB6,5)</f>
        <v>193374.82</v>
      </c>
      <c r="DG6" s="16"/>
      <c r="DH6" s="3">
        <f t="shared" ref="DH6:DH11" si="7">ROUND(T6+X6+CJ6+CZ6+DD6,5)</f>
        <v>188894</v>
      </c>
    </row>
    <row r="7" spans="1:112" x14ac:dyDescent="0.25">
      <c r="A7" s="2"/>
      <c r="B7" s="2"/>
      <c r="C7" s="2"/>
      <c r="D7" s="2"/>
      <c r="E7" s="2" t="s">
        <v>112</v>
      </c>
      <c r="F7" s="3">
        <v>357.02</v>
      </c>
      <c r="G7" s="16"/>
      <c r="H7" s="3"/>
      <c r="I7" s="16"/>
      <c r="J7" s="3">
        <v>0</v>
      </c>
      <c r="K7" s="16"/>
      <c r="L7" s="16"/>
      <c r="M7" s="16"/>
      <c r="N7" s="3">
        <v>464.24</v>
      </c>
      <c r="O7" s="16"/>
      <c r="P7" s="3"/>
      <c r="Q7" s="16"/>
      <c r="R7" s="3">
        <f t="shared" si="0"/>
        <v>821.26</v>
      </c>
      <c r="S7" s="16"/>
      <c r="T7" s="3"/>
      <c r="U7" s="16"/>
      <c r="V7" s="3">
        <v>67974.13</v>
      </c>
      <c r="W7" s="16"/>
      <c r="X7" s="3">
        <v>90000</v>
      </c>
      <c r="Y7" s="16"/>
      <c r="Z7" s="3">
        <v>0</v>
      </c>
      <c r="AA7" s="16"/>
      <c r="AB7" s="3"/>
      <c r="AC7" s="16"/>
      <c r="AD7" s="3">
        <v>0</v>
      </c>
      <c r="AE7" s="16"/>
      <c r="AF7" s="3"/>
      <c r="AG7" s="16"/>
      <c r="AH7" s="3">
        <v>0</v>
      </c>
      <c r="AI7" s="16"/>
      <c r="AJ7" s="16"/>
      <c r="AK7" s="16"/>
      <c r="AL7" s="3">
        <f t="shared" si="1"/>
        <v>0</v>
      </c>
      <c r="AM7" s="16"/>
      <c r="AN7" s="3"/>
      <c r="AO7" s="16"/>
      <c r="AP7" s="3">
        <v>0</v>
      </c>
      <c r="AQ7" s="16"/>
      <c r="AR7" s="3"/>
      <c r="AS7" s="16"/>
      <c r="AT7" s="3">
        <v>161.1</v>
      </c>
      <c r="AU7" s="16"/>
      <c r="AV7" s="3"/>
      <c r="AW7" s="16"/>
      <c r="AX7" s="3">
        <v>0</v>
      </c>
      <c r="AY7" s="16"/>
      <c r="AZ7" s="3"/>
      <c r="BA7" s="16"/>
      <c r="BB7" s="3">
        <v>5316.63</v>
      </c>
      <c r="BC7" s="16"/>
      <c r="BD7" s="3">
        <v>5750</v>
      </c>
      <c r="BE7" s="16"/>
      <c r="BF7" s="3">
        <v>0</v>
      </c>
      <c r="BG7" s="16"/>
      <c r="BH7" s="16"/>
      <c r="BI7" s="16"/>
      <c r="BJ7" s="3">
        <f t="shared" si="2"/>
        <v>5316.63</v>
      </c>
      <c r="BK7" s="16"/>
      <c r="BL7" s="3">
        <f>ROUND(AZ7+BD7+BH7,5)</f>
        <v>5750</v>
      </c>
      <c r="BM7" s="16"/>
      <c r="BN7" s="3">
        <v>6830</v>
      </c>
      <c r="BO7" s="16"/>
      <c r="BP7" s="3"/>
      <c r="BQ7" s="16"/>
      <c r="BR7" s="3">
        <v>2240</v>
      </c>
      <c r="BS7" s="16"/>
      <c r="BT7" s="3">
        <v>25000</v>
      </c>
      <c r="BU7" s="16"/>
      <c r="BV7" s="3">
        <v>865</v>
      </c>
      <c r="BW7" s="16"/>
      <c r="BX7" s="3">
        <v>7500</v>
      </c>
      <c r="BY7" s="16"/>
      <c r="BZ7" s="3">
        <f t="shared" si="3"/>
        <v>9935</v>
      </c>
      <c r="CA7" s="16"/>
      <c r="CB7" s="3">
        <f>ROUND(BP7+BT7+BX7,5)</f>
        <v>32500</v>
      </c>
      <c r="CC7" s="16"/>
      <c r="CD7" s="3">
        <v>35.53</v>
      </c>
      <c r="CE7" s="16"/>
      <c r="CF7" s="16"/>
      <c r="CG7" s="16"/>
      <c r="CH7" s="3">
        <f t="shared" si="4"/>
        <v>15448.26</v>
      </c>
      <c r="CI7" s="16"/>
      <c r="CJ7" s="3">
        <f>ROUND(AN7+AR7+AV7+BL7+CB7+CF7,5)</f>
        <v>38250</v>
      </c>
      <c r="CK7" s="16"/>
      <c r="CL7" s="3">
        <v>0</v>
      </c>
      <c r="CM7" s="16"/>
      <c r="CN7" s="16"/>
      <c r="CO7" s="16"/>
      <c r="CP7" s="3">
        <v>0</v>
      </c>
      <c r="CQ7" s="16"/>
      <c r="CR7" s="16"/>
      <c r="CS7" s="16"/>
      <c r="CT7" s="3">
        <v>0</v>
      </c>
      <c r="CU7" s="16"/>
      <c r="CV7" s="16"/>
      <c r="CW7" s="16"/>
      <c r="CX7" s="3">
        <f t="shared" si="5"/>
        <v>0</v>
      </c>
      <c r="CY7" s="16"/>
      <c r="CZ7" s="16"/>
      <c r="DA7" s="16"/>
      <c r="DB7" s="3">
        <v>0</v>
      </c>
      <c r="DC7" s="16"/>
      <c r="DD7" s="3">
        <v>0</v>
      </c>
      <c r="DE7" s="16"/>
      <c r="DF7" s="3">
        <f t="shared" si="6"/>
        <v>84243.65</v>
      </c>
      <c r="DG7" s="16"/>
      <c r="DH7" s="3">
        <f t="shared" si="7"/>
        <v>128250</v>
      </c>
    </row>
    <row r="8" spans="1:112" x14ac:dyDescent="0.25">
      <c r="A8" s="2"/>
      <c r="B8" s="2"/>
      <c r="C8" s="2"/>
      <c r="D8" s="2"/>
      <c r="E8" s="2" t="s">
        <v>120</v>
      </c>
      <c r="F8" s="3">
        <v>0</v>
      </c>
      <c r="G8" s="16"/>
      <c r="H8" s="3"/>
      <c r="I8" s="16"/>
      <c r="J8" s="3">
        <v>0</v>
      </c>
      <c r="K8" s="16"/>
      <c r="L8" s="16"/>
      <c r="M8" s="16"/>
      <c r="N8" s="3">
        <v>7052</v>
      </c>
      <c r="O8" s="16"/>
      <c r="P8" s="3">
        <v>6400</v>
      </c>
      <c r="Q8" s="16"/>
      <c r="R8" s="3">
        <f t="shared" si="0"/>
        <v>7052</v>
      </c>
      <c r="S8" s="16"/>
      <c r="T8" s="3">
        <f>ROUND(H8+L8+P8,5)</f>
        <v>6400</v>
      </c>
      <c r="U8" s="16"/>
      <c r="V8" s="3">
        <v>4771.93</v>
      </c>
      <c r="W8" s="16"/>
      <c r="X8" s="3">
        <v>3000</v>
      </c>
      <c r="Y8" s="16"/>
      <c r="Z8" s="3">
        <v>0</v>
      </c>
      <c r="AA8" s="16"/>
      <c r="AB8" s="3"/>
      <c r="AC8" s="16"/>
      <c r="AD8" s="3">
        <v>0</v>
      </c>
      <c r="AE8" s="16"/>
      <c r="AF8" s="3"/>
      <c r="AG8" s="16"/>
      <c r="AH8" s="3">
        <v>0</v>
      </c>
      <c r="AI8" s="16"/>
      <c r="AJ8" s="16"/>
      <c r="AK8" s="16"/>
      <c r="AL8" s="3">
        <f t="shared" si="1"/>
        <v>0</v>
      </c>
      <c r="AM8" s="16"/>
      <c r="AN8" s="3"/>
      <c r="AO8" s="16"/>
      <c r="AP8" s="3">
        <v>0</v>
      </c>
      <c r="AQ8" s="16"/>
      <c r="AR8" s="3"/>
      <c r="AS8" s="16"/>
      <c r="AT8" s="3">
        <v>0</v>
      </c>
      <c r="AU8" s="16"/>
      <c r="AV8" s="3"/>
      <c r="AW8" s="16"/>
      <c r="AX8" s="3">
        <v>15643.72</v>
      </c>
      <c r="AY8" s="16"/>
      <c r="AZ8" s="3">
        <v>25000</v>
      </c>
      <c r="BA8" s="16"/>
      <c r="BB8" s="3">
        <v>73690</v>
      </c>
      <c r="BC8" s="16"/>
      <c r="BD8" s="3">
        <v>110500</v>
      </c>
      <c r="BE8" s="16"/>
      <c r="BF8" s="3">
        <v>950</v>
      </c>
      <c r="BG8" s="16"/>
      <c r="BH8" s="16"/>
      <c r="BI8" s="16"/>
      <c r="BJ8" s="3">
        <f t="shared" si="2"/>
        <v>90283.72</v>
      </c>
      <c r="BK8" s="16"/>
      <c r="BL8" s="3">
        <f>ROUND(AZ8+BD8+BH8,5)</f>
        <v>135500</v>
      </c>
      <c r="BM8" s="16"/>
      <c r="BN8" s="3">
        <v>-159.22</v>
      </c>
      <c r="BO8" s="16"/>
      <c r="BP8" s="3"/>
      <c r="BQ8" s="16"/>
      <c r="BR8" s="3">
        <v>0</v>
      </c>
      <c r="BS8" s="16"/>
      <c r="BT8" s="3"/>
      <c r="BU8" s="16"/>
      <c r="BV8" s="3">
        <v>1505</v>
      </c>
      <c r="BW8" s="16"/>
      <c r="BX8" s="3"/>
      <c r="BY8" s="16"/>
      <c r="BZ8" s="3">
        <f t="shared" si="3"/>
        <v>1345.78</v>
      </c>
      <c r="CA8" s="16"/>
      <c r="CB8" s="3"/>
      <c r="CC8" s="16"/>
      <c r="CD8" s="3">
        <v>0</v>
      </c>
      <c r="CE8" s="16"/>
      <c r="CF8" s="16"/>
      <c r="CG8" s="16"/>
      <c r="CH8" s="3">
        <f t="shared" si="4"/>
        <v>91629.5</v>
      </c>
      <c r="CI8" s="16"/>
      <c r="CJ8" s="3">
        <f>ROUND(AN8+AR8+AV8+BL8+CB8+CF8,5)</f>
        <v>135500</v>
      </c>
      <c r="CK8" s="16"/>
      <c r="CL8" s="3">
        <v>0</v>
      </c>
      <c r="CM8" s="16"/>
      <c r="CN8" s="16"/>
      <c r="CO8" s="16"/>
      <c r="CP8" s="3">
        <v>0</v>
      </c>
      <c r="CQ8" s="16"/>
      <c r="CR8" s="16"/>
      <c r="CS8" s="16"/>
      <c r="CT8" s="3">
        <v>0</v>
      </c>
      <c r="CU8" s="16"/>
      <c r="CV8" s="16"/>
      <c r="CW8" s="16"/>
      <c r="CX8" s="3">
        <f t="shared" si="5"/>
        <v>0</v>
      </c>
      <c r="CY8" s="16"/>
      <c r="CZ8" s="16"/>
      <c r="DA8" s="16"/>
      <c r="DB8" s="3">
        <v>0</v>
      </c>
      <c r="DC8" s="16"/>
      <c r="DD8" s="3">
        <v>0</v>
      </c>
      <c r="DE8" s="16"/>
      <c r="DF8" s="3">
        <f t="shared" si="6"/>
        <v>103453.43</v>
      </c>
      <c r="DG8" s="16"/>
      <c r="DH8" s="3">
        <f t="shared" si="7"/>
        <v>144900</v>
      </c>
    </row>
    <row r="9" spans="1:112" x14ac:dyDescent="0.25">
      <c r="A9" s="2"/>
      <c r="B9" s="2"/>
      <c r="C9" s="2"/>
      <c r="D9" s="2"/>
      <c r="E9" s="2" t="s">
        <v>133</v>
      </c>
      <c r="F9" s="3">
        <v>0</v>
      </c>
      <c r="G9" s="16"/>
      <c r="H9" s="3"/>
      <c r="I9" s="16"/>
      <c r="J9" s="3">
        <v>0</v>
      </c>
      <c r="K9" s="16"/>
      <c r="L9" s="16"/>
      <c r="M9" s="16"/>
      <c r="N9" s="3">
        <v>1225</v>
      </c>
      <c r="O9" s="16"/>
      <c r="P9" s="3">
        <v>2100</v>
      </c>
      <c r="Q9" s="16"/>
      <c r="R9" s="3">
        <f t="shared" si="0"/>
        <v>1225</v>
      </c>
      <c r="S9" s="16"/>
      <c r="T9" s="3">
        <f>ROUND(H9+L9+P9,5)</f>
        <v>2100</v>
      </c>
      <c r="U9" s="16"/>
      <c r="V9" s="3">
        <v>0</v>
      </c>
      <c r="W9" s="16"/>
      <c r="X9" s="3"/>
      <c r="Y9" s="16"/>
      <c r="Z9" s="3">
        <v>0</v>
      </c>
      <c r="AA9" s="16"/>
      <c r="AB9" s="3"/>
      <c r="AC9" s="16"/>
      <c r="AD9" s="3">
        <v>0</v>
      </c>
      <c r="AE9" s="16"/>
      <c r="AF9" s="3"/>
      <c r="AG9" s="16"/>
      <c r="AH9" s="3">
        <v>0</v>
      </c>
      <c r="AI9" s="16"/>
      <c r="AJ9" s="16"/>
      <c r="AK9" s="16"/>
      <c r="AL9" s="3">
        <f t="shared" si="1"/>
        <v>0</v>
      </c>
      <c r="AM9" s="16"/>
      <c r="AN9" s="3"/>
      <c r="AO9" s="16"/>
      <c r="AP9" s="3">
        <v>0</v>
      </c>
      <c r="AQ9" s="16"/>
      <c r="AR9" s="3"/>
      <c r="AS9" s="16"/>
      <c r="AT9" s="3">
        <v>0</v>
      </c>
      <c r="AU9" s="16"/>
      <c r="AV9" s="3"/>
      <c r="AW9" s="16"/>
      <c r="AX9" s="3">
        <v>0</v>
      </c>
      <c r="AY9" s="16"/>
      <c r="AZ9" s="3"/>
      <c r="BA9" s="16"/>
      <c r="BB9" s="3">
        <v>0</v>
      </c>
      <c r="BC9" s="16"/>
      <c r="BD9" s="3"/>
      <c r="BE9" s="16"/>
      <c r="BF9" s="3">
        <v>0</v>
      </c>
      <c r="BG9" s="16"/>
      <c r="BH9" s="16"/>
      <c r="BI9" s="16"/>
      <c r="BJ9" s="3">
        <f t="shared" si="2"/>
        <v>0</v>
      </c>
      <c r="BK9" s="16"/>
      <c r="BL9" s="3"/>
      <c r="BM9" s="16"/>
      <c r="BN9" s="3">
        <v>0</v>
      </c>
      <c r="BO9" s="16"/>
      <c r="BP9" s="3"/>
      <c r="BQ9" s="16"/>
      <c r="BR9" s="3">
        <v>0</v>
      </c>
      <c r="BS9" s="16"/>
      <c r="BT9" s="3"/>
      <c r="BU9" s="16"/>
      <c r="BV9" s="3">
        <v>0</v>
      </c>
      <c r="BW9" s="16"/>
      <c r="BX9" s="3"/>
      <c r="BY9" s="16"/>
      <c r="BZ9" s="3">
        <f t="shared" si="3"/>
        <v>0</v>
      </c>
      <c r="CA9" s="16"/>
      <c r="CB9" s="3"/>
      <c r="CC9" s="16"/>
      <c r="CD9" s="3">
        <v>0</v>
      </c>
      <c r="CE9" s="16"/>
      <c r="CF9" s="16"/>
      <c r="CG9" s="16"/>
      <c r="CH9" s="3">
        <f t="shared" si="4"/>
        <v>0</v>
      </c>
      <c r="CI9" s="16"/>
      <c r="CJ9" s="3"/>
      <c r="CK9" s="16"/>
      <c r="CL9" s="3">
        <v>0</v>
      </c>
      <c r="CM9" s="16"/>
      <c r="CN9" s="16"/>
      <c r="CO9" s="16"/>
      <c r="CP9" s="3">
        <v>0</v>
      </c>
      <c r="CQ9" s="16"/>
      <c r="CR9" s="16"/>
      <c r="CS9" s="16"/>
      <c r="CT9" s="3">
        <v>0</v>
      </c>
      <c r="CU9" s="16"/>
      <c r="CV9" s="16"/>
      <c r="CW9" s="16"/>
      <c r="CX9" s="3">
        <f t="shared" si="5"/>
        <v>0</v>
      </c>
      <c r="CY9" s="16"/>
      <c r="CZ9" s="16"/>
      <c r="DA9" s="16"/>
      <c r="DB9" s="3">
        <v>0</v>
      </c>
      <c r="DC9" s="16"/>
      <c r="DD9" s="3">
        <v>0</v>
      </c>
      <c r="DE9" s="16"/>
      <c r="DF9" s="3">
        <f t="shared" si="6"/>
        <v>1225</v>
      </c>
      <c r="DG9" s="16"/>
      <c r="DH9" s="3">
        <f t="shared" si="7"/>
        <v>2100</v>
      </c>
    </row>
    <row r="10" spans="1:112" ht="15.75" thickBot="1" x14ac:dyDescent="0.3">
      <c r="A10" s="2"/>
      <c r="B10" s="2"/>
      <c r="C10" s="2"/>
      <c r="D10" s="2"/>
      <c r="E10" s="2" t="s">
        <v>134</v>
      </c>
      <c r="F10" s="7">
        <v>0</v>
      </c>
      <c r="G10" s="16"/>
      <c r="H10" s="3"/>
      <c r="I10" s="16"/>
      <c r="J10" s="7">
        <v>0</v>
      </c>
      <c r="K10" s="16"/>
      <c r="L10" s="16"/>
      <c r="M10" s="16"/>
      <c r="N10" s="7">
        <v>822.14</v>
      </c>
      <c r="O10" s="16"/>
      <c r="P10" s="7">
        <v>460</v>
      </c>
      <c r="Q10" s="16"/>
      <c r="R10" s="7">
        <f t="shared" si="0"/>
        <v>822.14</v>
      </c>
      <c r="S10" s="16"/>
      <c r="T10" s="7">
        <f>ROUND(H10+L10+P10,5)</f>
        <v>460</v>
      </c>
      <c r="U10" s="16"/>
      <c r="V10" s="7">
        <v>0</v>
      </c>
      <c r="W10" s="16"/>
      <c r="X10" s="7"/>
      <c r="Y10" s="16"/>
      <c r="Z10" s="7">
        <v>0</v>
      </c>
      <c r="AA10" s="16"/>
      <c r="AB10" s="3"/>
      <c r="AC10" s="16"/>
      <c r="AD10" s="7">
        <v>0</v>
      </c>
      <c r="AE10" s="16"/>
      <c r="AF10" s="3"/>
      <c r="AG10" s="16"/>
      <c r="AH10" s="7">
        <v>0</v>
      </c>
      <c r="AI10" s="16"/>
      <c r="AJ10" s="16"/>
      <c r="AK10" s="16"/>
      <c r="AL10" s="7">
        <f t="shared" si="1"/>
        <v>0</v>
      </c>
      <c r="AM10" s="16"/>
      <c r="AN10" s="3"/>
      <c r="AO10" s="16"/>
      <c r="AP10" s="7">
        <v>0</v>
      </c>
      <c r="AQ10" s="16"/>
      <c r="AR10" s="3"/>
      <c r="AS10" s="16"/>
      <c r="AT10" s="7">
        <v>0</v>
      </c>
      <c r="AU10" s="16"/>
      <c r="AV10" s="3"/>
      <c r="AW10" s="16"/>
      <c r="AX10" s="7">
        <v>0</v>
      </c>
      <c r="AY10" s="16"/>
      <c r="AZ10" s="7"/>
      <c r="BA10" s="16"/>
      <c r="BB10" s="7">
        <v>0</v>
      </c>
      <c r="BC10" s="16"/>
      <c r="BD10" s="7"/>
      <c r="BE10" s="16"/>
      <c r="BF10" s="7">
        <v>0</v>
      </c>
      <c r="BG10" s="16"/>
      <c r="BH10" s="16"/>
      <c r="BI10" s="16"/>
      <c r="BJ10" s="7">
        <f t="shared" si="2"/>
        <v>0</v>
      </c>
      <c r="BK10" s="16"/>
      <c r="BL10" s="7"/>
      <c r="BM10" s="16"/>
      <c r="BN10" s="7">
        <v>0</v>
      </c>
      <c r="BO10" s="16"/>
      <c r="BP10" s="3"/>
      <c r="BQ10" s="16"/>
      <c r="BR10" s="7">
        <v>0</v>
      </c>
      <c r="BS10" s="16"/>
      <c r="BT10" s="7"/>
      <c r="BU10" s="16"/>
      <c r="BV10" s="7">
        <v>0</v>
      </c>
      <c r="BW10" s="16"/>
      <c r="BX10" s="7"/>
      <c r="BY10" s="16"/>
      <c r="BZ10" s="7">
        <f t="shared" si="3"/>
        <v>0</v>
      </c>
      <c r="CA10" s="16"/>
      <c r="CB10" s="7"/>
      <c r="CC10" s="16"/>
      <c r="CD10" s="7">
        <v>0</v>
      </c>
      <c r="CE10" s="16"/>
      <c r="CF10" s="16"/>
      <c r="CG10" s="16"/>
      <c r="CH10" s="7">
        <f t="shared" si="4"/>
        <v>0</v>
      </c>
      <c r="CI10" s="16"/>
      <c r="CJ10" s="7"/>
      <c r="CK10" s="16"/>
      <c r="CL10" s="7">
        <v>0</v>
      </c>
      <c r="CM10" s="16"/>
      <c r="CN10" s="16"/>
      <c r="CO10" s="16"/>
      <c r="CP10" s="7">
        <v>0</v>
      </c>
      <c r="CQ10" s="16"/>
      <c r="CR10" s="16"/>
      <c r="CS10" s="16"/>
      <c r="CT10" s="7">
        <v>0</v>
      </c>
      <c r="CU10" s="16"/>
      <c r="CV10" s="16"/>
      <c r="CW10" s="16"/>
      <c r="CX10" s="7">
        <f t="shared" si="5"/>
        <v>0</v>
      </c>
      <c r="CY10" s="16"/>
      <c r="CZ10" s="16"/>
      <c r="DA10" s="16"/>
      <c r="DB10" s="7">
        <v>0</v>
      </c>
      <c r="DC10" s="16"/>
      <c r="DD10" s="7">
        <v>0</v>
      </c>
      <c r="DE10" s="16"/>
      <c r="DF10" s="7">
        <f t="shared" si="6"/>
        <v>822.14</v>
      </c>
      <c r="DG10" s="16"/>
      <c r="DH10" s="7">
        <f t="shared" si="7"/>
        <v>460</v>
      </c>
    </row>
    <row r="11" spans="1:112" x14ac:dyDescent="0.25">
      <c r="A11" s="2"/>
      <c r="B11" s="2"/>
      <c r="C11" s="2"/>
      <c r="D11" s="2" t="s">
        <v>135</v>
      </c>
      <c r="E11" s="2"/>
      <c r="F11" s="3">
        <f>ROUND(SUM(F5:F10),5)</f>
        <v>357.02</v>
      </c>
      <c r="G11" s="16"/>
      <c r="H11" s="3"/>
      <c r="I11" s="16"/>
      <c r="J11" s="3">
        <f>ROUND(SUM(J5:J10),5)</f>
        <v>-257.25</v>
      </c>
      <c r="K11" s="16"/>
      <c r="L11" s="16"/>
      <c r="M11" s="16"/>
      <c r="N11" s="3">
        <f>ROUND(SUM(N5:N10),5)</f>
        <v>203145.45</v>
      </c>
      <c r="O11" s="16"/>
      <c r="P11" s="3">
        <f>ROUND(SUM(P5:P10),5)</f>
        <v>197854</v>
      </c>
      <c r="Q11" s="16"/>
      <c r="R11" s="3">
        <f t="shared" si="0"/>
        <v>203245.22</v>
      </c>
      <c r="S11" s="16"/>
      <c r="T11" s="3">
        <f>ROUND(H11+L11+P11,5)</f>
        <v>197854</v>
      </c>
      <c r="U11" s="16"/>
      <c r="V11" s="3">
        <f>ROUND(SUM(V5:V10),5)</f>
        <v>72746.06</v>
      </c>
      <c r="W11" s="16"/>
      <c r="X11" s="3">
        <f>ROUND(SUM(X5:X10),5)</f>
        <v>93000</v>
      </c>
      <c r="Y11" s="16"/>
      <c r="Z11" s="3">
        <f>ROUND(SUM(Z5:Z10),5)</f>
        <v>0</v>
      </c>
      <c r="AA11" s="16"/>
      <c r="AB11" s="3"/>
      <c r="AC11" s="16"/>
      <c r="AD11" s="3">
        <f>ROUND(SUM(AD5:AD10),5)</f>
        <v>0</v>
      </c>
      <c r="AE11" s="16"/>
      <c r="AF11" s="3"/>
      <c r="AG11" s="16"/>
      <c r="AH11" s="3">
        <f>ROUND(SUM(AH5:AH10),5)</f>
        <v>0</v>
      </c>
      <c r="AI11" s="16"/>
      <c r="AJ11" s="16"/>
      <c r="AK11" s="16"/>
      <c r="AL11" s="3">
        <f t="shared" si="1"/>
        <v>0</v>
      </c>
      <c r="AM11" s="16"/>
      <c r="AN11" s="3"/>
      <c r="AO11" s="16"/>
      <c r="AP11" s="3">
        <f>ROUND(SUM(AP5:AP10),5)</f>
        <v>0</v>
      </c>
      <c r="AQ11" s="16"/>
      <c r="AR11" s="3"/>
      <c r="AS11" s="16"/>
      <c r="AT11" s="3">
        <f>ROUND(SUM(AT5:AT10),5)</f>
        <v>161.1</v>
      </c>
      <c r="AU11" s="16"/>
      <c r="AV11" s="3"/>
      <c r="AW11" s="16"/>
      <c r="AX11" s="3">
        <f>ROUND(SUM(AX5:AX10),5)</f>
        <v>15643.72</v>
      </c>
      <c r="AY11" s="16"/>
      <c r="AZ11" s="3">
        <f>ROUND(SUM(AZ5:AZ10),5)</f>
        <v>25000</v>
      </c>
      <c r="BA11" s="16"/>
      <c r="BB11" s="3">
        <f>ROUND(SUM(BB5:BB10),5)</f>
        <v>79056.63</v>
      </c>
      <c r="BC11" s="16"/>
      <c r="BD11" s="3">
        <f>ROUND(SUM(BD5:BD10),5)</f>
        <v>116250</v>
      </c>
      <c r="BE11" s="16"/>
      <c r="BF11" s="3">
        <f>ROUND(SUM(BF5:BF10),5)</f>
        <v>950</v>
      </c>
      <c r="BG11" s="16"/>
      <c r="BH11" s="16"/>
      <c r="BI11" s="16"/>
      <c r="BJ11" s="3">
        <f t="shared" si="2"/>
        <v>95650.35</v>
      </c>
      <c r="BK11" s="16"/>
      <c r="BL11" s="3">
        <f>ROUND(AZ11+BD11+BH11,5)</f>
        <v>141250</v>
      </c>
      <c r="BM11" s="16"/>
      <c r="BN11" s="3">
        <f>ROUND(SUM(BN5:BN10),5)</f>
        <v>6670.78</v>
      </c>
      <c r="BO11" s="16"/>
      <c r="BP11" s="3"/>
      <c r="BQ11" s="16"/>
      <c r="BR11" s="3">
        <f>ROUND(SUM(BR5:BR10),5)</f>
        <v>2240</v>
      </c>
      <c r="BS11" s="16"/>
      <c r="BT11" s="3">
        <f>ROUND(SUM(BT5:BT10),5)</f>
        <v>25000</v>
      </c>
      <c r="BU11" s="16"/>
      <c r="BV11" s="3">
        <f>ROUND(SUM(BV5:BV10),5)</f>
        <v>2370</v>
      </c>
      <c r="BW11" s="16"/>
      <c r="BX11" s="3">
        <f>ROUND(SUM(BX5:BX10),5)</f>
        <v>7500</v>
      </c>
      <c r="BY11" s="16"/>
      <c r="BZ11" s="3">
        <f t="shared" si="3"/>
        <v>11280.78</v>
      </c>
      <c r="CA11" s="16"/>
      <c r="CB11" s="3">
        <f>ROUND(BP11+BT11+BX11,5)</f>
        <v>32500</v>
      </c>
      <c r="CC11" s="16"/>
      <c r="CD11" s="3">
        <f>ROUND(SUM(CD5:CD10),5)</f>
        <v>35.53</v>
      </c>
      <c r="CE11" s="16"/>
      <c r="CF11" s="16"/>
      <c r="CG11" s="16"/>
      <c r="CH11" s="3">
        <f t="shared" si="4"/>
        <v>107127.76</v>
      </c>
      <c r="CI11" s="16"/>
      <c r="CJ11" s="3">
        <f>ROUND(AN11+AR11+AV11+BL11+CB11+CF11,5)</f>
        <v>173750</v>
      </c>
      <c r="CK11" s="16"/>
      <c r="CL11" s="3">
        <f>ROUND(SUM(CL5:CL10),5)</f>
        <v>0</v>
      </c>
      <c r="CM11" s="16"/>
      <c r="CN11" s="16"/>
      <c r="CO11" s="16"/>
      <c r="CP11" s="3">
        <f>ROUND(SUM(CP5:CP10),5)</f>
        <v>0</v>
      </c>
      <c r="CQ11" s="16"/>
      <c r="CR11" s="16"/>
      <c r="CS11" s="16"/>
      <c r="CT11" s="3">
        <f>ROUND(SUM(CT5:CT10),5)</f>
        <v>0</v>
      </c>
      <c r="CU11" s="16"/>
      <c r="CV11" s="16"/>
      <c r="CW11" s="16"/>
      <c r="CX11" s="3">
        <f t="shared" si="5"/>
        <v>0</v>
      </c>
      <c r="CY11" s="16"/>
      <c r="CZ11" s="16"/>
      <c r="DA11" s="16"/>
      <c r="DB11" s="3">
        <f>ROUND(SUM(DB5:DB10),5)</f>
        <v>0</v>
      </c>
      <c r="DC11" s="16"/>
      <c r="DD11" s="3">
        <f>ROUND(SUM(DD5:DD10),5)</f>
        <v>0</v>
      </c>
      <c r="DE11" s="16"/>
      <c r="DF11" s="3">
        <f t="shared" si="6"/>
        <v>383119.04</v>
      </c>
      <c r="DG11" s="16"/>
      <c r="DH11" s="3">
        <f t="shared" si="7"/>
        <v>464604</v>
      </c>
    </row>
    <row r="12" spans="1:112" x14ac:dyDescent="0.25">
      <c r="A12" s="2"/>
      <c r="B12" s="2"/>
      <c r="C12" s="2"/>
      <c r="D12" s="2" t="s">
        <v>136</v>
      </c>
      <c r="E12" s="2"/>
      <c r="F12" s="3"/>
      <c r="G12" s="16"/>
      <c r="H12" s="3"/>
      <c r="I12" s="16"/>
      <c r="J12" s="3"/>
      <c r="K12" s="16"/>
      <c r="L12" s="16"/>
      <c r="M12" s="16"/>
      <c r="N12" s="3"/>
      <c r="O12" s="16"/>
      <c r="P12" s="3"/>
      <c r="Q12" s="16"/>
      <c r="R12" s="3"/>
      <c r="S12" s="16"/>
      <c r="T12" s="3"/>
      <c r="U12" s="16"/>
      <c r="V12" s="3"/>
      <c r="W12" s="16"/>
      <c r="X12" s="3"/>
      <c r="Y12" s="16"/>
      <c r="Z12" s="3"/>
      <c r="AA12" s="16"/>
      <c r="AB12" s="3"/>
      <c r="AC12" s="16"/>
      <c r="AD12" s="3"/>
      <c r="AE12" s="16"/>
      <c r="AF12" s="3"/>
      <c r="AG12" s="16"/>
      <c r="AH12" s="3"/>
      <c r="AI12" s="16"/>
      <c r="AJ12" s="16"/>
      <c r="AK12" s="16"/>
      <c r="AL12" s="3"/>
      <c r="AM12" s="16"/>
      <c r="AN12" s="3"/>
      <c r="AO12" s="16"/>
      <c r="AP12" s="3"/>
      <c r="AQ12" s="16"/>
      <c r="AR12" s="3"/>
      <c r="AS12" s="16"/>
      <c r="AT12" s="3"/>
      <c r="AU12" s="16"/>
      <c r="AV12" s="3"/>
      <c r="AW12" s="16"/>
      <c r="AX12" s="3"/>
      <c r="AY12" s="16"/>
      <c r="AZ12" s="3"/>
      <c r="BA12" s="16"/>
      <c r="BB12" s="3"/>
      <c r="BC12" s="16"/>
      <c r="BD12" s="3"/>
      <c r="BE12" s="16"/>
      <c r="BF12" s="3"/>
      <c r="BG12" s="16"/>
      <c r="BH12" s="16"/>
      <c r="BI12" s="16"/>
      <c r="BJ12" s="3"/>
      <c r="BK12" s="16"/>
      <c r="BL12" s="3"/>
      <c r="BM12" s="16"/>
      <c r="BN12" s="3"/>
      <c r="BO12" s="16"/>
      <c r="BP12" s="3"/>
      <c r="BQ12" s="16"/>
      <c r="BR12" s="3"/>
      <c r="BS12" s="16"/>
      <c r="BT12" s="3"/>
      <c r="BU12" s="16"/>
      <c r="BV12" s="3"/>
      <c r="BW12" s="16"/>
      <c r="BX12" s="3"/>
      <c r="BY12" s="16"/>
      <c r="BZ12" s="3"/>
      <c r="CA12" s="16"/>
      <c r="CB12" s="3"/>
      <c r="CC12" s="16"/>
      <c r="CD12" s="3"/>
      <c r="CE12" s="16"/>
      <c r="CF12" s="16"/>
      <c r="CG12" s="16"/>
      <c r="CH12" s="3"/>
      <c r="CI12" s="16"/>
      <c r="CJ12" s="3"/>
      <c r="CK12" s="16"/>
      <c r="CL12" s="3"/>
      <c r="CM12" s="16"/>
      <c r="CN12" s="16"/>
      <c r="CO12" s="16"/>
      <c r="CP12" s="3"/>
      <c r="CQ12" s="16"/>
      <c r="CR12" s="16"/>
      <c r="CS12" s="16"/>
      <c r="CT12" s="3"/>
      <c r="CU12" s="16"/>
      <c r="CV12" s="16"/>
      <c r="CW12" s="16"/>
      <c r="CX12" s="3"/>
      <c r="CY12" s="16"/>
      <c r="CZ12" s="16"/>
      <c r="DA12" s="16"/>
      <c r="DB12" s="3"/>
      <c r="DC12" s="16"/>
      <c r="DD12" s="3"/>
      <c r="DE12" s="16"/>
      <c r="DF12" s="3"/>
      <c r="DG12" s="16"/>
      <c r="DH12" s="3"/>
    </row>
    <row r="13" spans="1:112" ht="15.75" thickBot="1" x14ac:dyDescent="0.3">
      <c r="A13" s="2"/>
      <c r="B13" s="2"/>
      <c r="C13" s="2"/>
      <c r="D13" s="2"/>
      <c r="E13" s="2" t="s">
        <v>294</v>
      </c>
      <c r="F13" s="4">
        <v>0</v>
      </c>
      <c r="G13" s="16"/>
      <c r="H13" s="3"/>
      <c r="I13" s="16"/>
      <c r="J13" s="4">
        <v>0</v>
      </c>
      <c r="K13" s="16"/>
      <c r="L13" s="16"/>
      <c r="M13" s="16"/>
      <c r="N13" s="4">
        <v>0</v>
      </c>
      <c r="O13" s="16"/>
      <c r="P13" s="3"/>
      <c r="Q13" s="16"/>
      <c r="R13" s="4">
        <f>ROUND(F13+J13+N13,5)</f>
        <v>0</v>
      </c>
      <c r="S13" s="16"/>
      <c r="T13" s="3"/>
      <c r="U13" s="16"/>
      <c r="V13" s="4">
        <v>331.08</v>
      </c>
      <c r="W13" s="16"/>
      <c r="X13" s="3"/>
      <c r="Y13" s="16"/>
      <c r="Z13" s="4">
        <v>0</v>
      </c>
      <c r="AA13" s="16"/>
      <c r="AB13" s="3"/>
      <c r="AC13" s="16"/>
      <c r="AD13" s="4">
        <v>0</v>
      </c>
      <c r="AE13" s="16"/>
      <c r="AF13" s="3"/>
      <c r="AG13" s="16"/>
      <c r="AH13" s="4">
        <v>0</v>
      </c>
      <c r="AI13" s="16"/>
      <c r="AJ13" s="16"/>
      <c r="AK13" s="16"/>
      <c r="AL13" s="4">
        <f>ROUND(Z13+AD13+AH13,5)</f>
        <v>0</v>
      </c>
      <c r="AM13" s="16"/>
      <c r="AN13" s="3"/>
      <c r="AO13" s="16"/>
      <c r="AP13" s="4">
        <v>0</v>
      </c>
      <c r="AQ13" s="16"/>
      <c r="AR13" s="3"/>
      <c r="AS13" s="16"/>
      <c r="AT13" s="4">
        <v>0</v>
      </c>
      <c r="AU13" s="16"/>
      <c r="AV13" s="3"/>
      <c r="AW13" s="16"/>
      <c r="AX13" s="4">
        <v>0</v>
      </c>
      <c r="AY13" s="16"/>
      <c r="AZ13" s="3"/>
      <c r="BA13" s="16"/>
      <c r="BB13" s="4">
        <v>0</v>
      </c>
      <c r="BC13" s="16"/>
      <c r="BD13" s="3"/>
      <c r="BE13" s="16"/>
      <c r="BF13" s="4">
        <v>0</v>
      </c>
      <c r="BG13" s="16"/>
      <c r="BH13" s="16"/>
      <c r="BI13" s="16"/>
      <c r="BJ13" s="4">
        <f>ROUND(AX13+BB13+BF13,5)</f>
        <v>0</v>
      </c>
      <c r="BK13" s="16"/>
      <c r="BL13" s="3"/>
      <c r="BM13" s="16"/>
      <c r="BN13" s="4">
        <v>0</v>
      </c>
      <c r="BO13" s="16"/>
      <c r="BP13" s="3"/>
      <c r="BQ13" s="16"/>
      <c r="BR13" s="4">
        <v>0</v>
      </c>
      <c r="BS13" s="16"/>
      <c r="BT13" s="3"/>
      <c r="BU13" s="16"/>
      <c r="BV13" s="4">
        <v>0</v>
      </c>
      <c r="BW13" s="16"/>
      <c r="BX13" s="3"/>
      <c r="BY13" s="16"/>
      <c r="BZ13" s="4">
        <f>ROUND(BN13+BR13+BV13,5)</f>
        <v>0</v>
      </c>
      <c r="CA13" s="16"/>
      <c r="CB13" s="3"/>
      <c r="CC13" s="16"/>
      <c r="CD13" s="4">
        <v>0</v>
      </c>
      <c r="CE13" s="16"/>
      <c r="CF13" s="16"/>
      <c r="CG13" s="16"/>
      <c r="CH13" s="4">
        <f>ROUND(AL13+AP13+AT13+BJ13+BZ13+CD13,5)</f>
        <v>0</v>
      </c>
      <c r="CI13" s="16"/>
      <c r="CJ13" s="3"/>
      <c r="CK13" s="16"/>
      <c r="CL13" s="4">
        <v>0</v>
      </c>
      <c r="CM13" s="16"/>
      <c r="CN13" s="16"/>
      <c r="CO13" s="16"/>
      <c r="CP13" s="4">
        <v>0</v>
      </c>
      <c r="CQ13" s="16"/>
      <c r="CR13" s="16"/>
      <c r="CS13" s="16"/>
      <c r="CT13" s="4">
        <v>0</v>
      </c>
      <c r="CU13" s="16"/>
      <c r="CV13" s="16"/>
      <c r="CW13" s="16"/>
      <c r="CX13" s="4">
        <f>ROUND(CL13+CP13+CT13,5)</f>
        <v>0</v>
      </c>
      <c r="CY13" s="16"/>
      <c r="CZ13" s="16"/>
      <c r="DA13" s="16"/>
      <c r="DB13" s="4">
        <v>0</v>
      </c>
      <c r="DC13" s="16"/>
      <c r="DD13" s="4">
        <v>0</v>
      </c>
      <c r="DE13" s="16"/>
      <c r="DF13" s="4">
        <f>ROUND(R13+V13+CH13+CX13+DB13,5)</f>
        <v>331.08</v>
      </c>
      <c r="DG13" s="16"/>
      <c r="DH13" s="4">
        <f>ROUND(T13+X13+CJ13+CZ13+DD13,5)</f>
        <v>0</v>
      </c>
    </row>
    <row r="14" spans="1:112" ht="15.75" thickBot="1" x14ac:dyDescent="0.3">
      <c r="A14" s="2"/>
      <c r="B14" s="2"/>
      <c r="C14" s="2"/>
      <c r="D14" s="2" t="s">
        <v>295</v>
      </c>
      <c r="E14" s="2"/>
      <c r="F14" s="6">
        <f>ROUND(SUM(F12:F13),5)</f>
        <v>0</v>
      </c>
      <c r="G14" s="16"/>
      <c r="H14" s="3"/>
      <c r="I14" s="16"/>
      <c r="J14" s="6">
        <f>ROUND(SUM(J12:J13),5)</f>
        <v>0</v>
      </c>
      <c r="K14" s="16"/>
      <c r="L14" s="16"/>
      <c r="M14" s="16"/>
      <c r="N14" s="6">
        <f>ROUND(SUM(N12:N13),5)</f>
        <v>0</v>
      </c>
      <c r="O14" s="16"/>
      <c r="P14" s="7"/>
      <c r="Q14" s="16"/>
      <c r="R14" s="6">
        <f>ROUND(F14+J14+N14,5)</f>
        <v>0</v>
      </c>
      <c r="S14" s="16"/>
      <c r="T14" s="7"/>
      <c r="U14" s="16"/>
      <c r="V14" s="6">
        <f>ROUND(SUM(V12:V13),5)</f>
        <v>331.08</v>
      </c>
      <c r="W14" s="16"/>
      <c r="X14" s="7"/>
      <c r="Y14" s="16"/>
      <c r="Z14" s="6">
        <f>ROUND(SUM(Z12:Z13),5)</f>
        <v>0</v>
      </c>
      <c r="AA14" s="16"/>
      <c r="AB14" s="3"/>
      <c r="AC14" s="16"/>
      <c r="AD14" s="6">
        <f>ROUND(SUM(AD12:AD13),5)</f>
        <v>0</v>
      </c>
      <c r="AE14" s="16"/>
      <c r="AF14" s="3"/>
      <c r="AG14" s="16"/>
      <c r="AH14" s="6">
        <f>ROUND(SUM(AH12:AH13),5)</f>
        <v>0</v>
      </c>
      <c r="AI14" s="16"/>
      <c r="AJ14" s="16"/>
      <c r="AK14" s="16"/>
      <c r="AL14" s="6">
        <f>ROUND(Z14+AD14+AH14,5)</f>
        <v>0</v>
      </c>
      <c r="AM14" s="16"/>
      <c r="AN14" s="3"/>
      <c r="AO14" s="16"/>
      <c r="AP14" s="6">
        <f>ROUND(SUM(AP12:AP13),5)</f>
        <v>0</v>
      </c>
      <c r="AQ14" s="16"/>
      <c r="AR14" s="3"/>
      <c r="AS14" s="16"/>
      <c r="AT14" s="6">
        <f>ROUND(SUM(AT12:AT13),5)</f>
        <v>0</v>
      </c>
      <c r="AU14" s="16"/>
      <c r="AV14" s="3"/>
      <c r="AW14" s="16"/>
      <c r="AX14" s="6">
        <f>ROUND(SUM(AX12:AX13),5)</f>
        <v>0</v>
      </c>
      <c r="AY14" s="16"/>
      <c r="AZ14" s="7"/>
      <c r="BA14" s="16"/>
      <c r="BB14" s="6">
        <f>ROUND(SUM(BB12:BB13),5)</f>
        <v>0</v>
      </c>
      <c r="BC14" s="16"/>
      <c r="BD14" s="7"/>
      <c r="BE14" s="16"/>
      <c r="BF14" s="6">
        <f>ROUND(SUM(BF12:BF13),5)</f>
        <v>0</v>
      </c>
      <c r="BG14" s="16"/>
      <c r="BH14" s="16"/>
      <c r="BI14" s="16"/>
      <c r="BJ14" s="6">
        <f>ROUND(AX14+BB14+BF14,5)</f>
        <v>0</v>
      </c>
      <c r="BK14" s="16"/>
      <c r="BL14" s="7"/>
      <c r="BM14" s="16"/>
      <c r="BN14" s="6">
        <f>ROUND(SUM(BN12:BN13),5)</f>
        <v>0</v>
      </c>
      <c r="BO14" s="16"/>
      <c r="BP14" s="3"/>
      <c r="BQ14" s="16"/>
      <c r="BR14" s="6">
        <f>ROUND(SUM(BR12:BR13),5)</f>
        <v>0</v>
      </c>
      <c r="BS14" s="16"/>
      <c r="BT14" s="7"/>
      <c r="BU14" s="16"/>
      <c r="BV14" s="6">
        <f>ROUND(SUM(BV12:BV13),5)</f>
        <v>0</v>
      </c>
      <c r="BW14" s="16"/>
      <c r="BX14" s="7"/>
      <c r="BY14" s="16"/>
      <c r="BZ14" s="6">
        <f>ROUND(BN14+BR14+BV14,5)</f>
        <v>0</v>
      </c>
      <c r="CA14" s="16"/>
      <c r="CB14" s="7"/>
      <c r="CC14" s="16"/>
      <c r="CD14" s="6">
        <f>ROUND(SUM(CD12:CD13),5)</f>
        <v>0</v>
      </c>
      <c r="CE14" s="16"/>
      <c r="CF14" s="16"/>
      <c r="CG14" s="16"/>
      <c r="CH14" s="6">
        <f>ROUND(AL14+AP14+AT14+BJ14+BZ14+CD14,5)</f>
        <v>0</v>
      </c>
      <c r="CI14" s="16"/>
      <c r="CJ14" s="7"/>
      <c r="CK14" s="16"/>
      <c r="CL14" s="6">
        <f>ROUND(SUM(CL12:CL13),5)</f>
        <v>0</v>
      </c>
      <c r="CM14" s="16"/>
      <c r="CN14" s="16"/>
      <c r="CO14" s="16"/>
      <c r="CP14" s="6">
        <f>ROUND(SUM(CP12:CP13),5)</f>
        <v>0</v>
      </c>
      <c r="CQ14" s="16"/>
      <c r="CR14" s="16"/>
      <c r="CS14" s="16"/>
      <c r="CT14" s="6">
        <f>ROUND(SUM(CT12:CT13),5)</f>
        <v>0</v>
      </c>
      <c r="CU14" s="16"/>
      <c r="CV14" s="16"/>
      <c r="CW14" s="16"/>
      <c r="CX14" s="6">
        <f>ROUND(CL14+CP14+CT14,5)</f>
        <v>0</v>
      </c>
      <c r="CY14" s="16"/>
      <c r="CZ14" s="16"/>
      <c r="DA14" s="16"/>
      <c r="DB14" s="6">
        <f>ROUND(SUM(DB12:DB13),5)</f>
        <v>0</v>
      </c>
      <c r="DC14" s="16"/>
      <c r="DD14" s="6">
        <f>ROUND(SUM(DD12:DD13),5)</f>
        <v>0</v>
      </c>
      <c r="DE14" s="16"/>
      <c r="DF14" s="6">
        <f>ROUND(R14+V14+CH14+CX14+DB14,5)</f>
        <v>331.08</v>
      </c>
      <c r="DG14" s="16"/>
      <c r="DH14" s="6">
        <f>ROUND(T14+X14+CJ14+CZ14+DD14,5)</f>
        <v>0</v>
      </c>
    </row>
    <row r="15" spans="1:112" x14ac:dyDescent="0.25">
      <c r="A15" s="2"/>
      <c r="B15" s="2"/>
      <c r="C15" s="2" t="s">
        <v>137</v>
      </c>
      <c r="D15" s="2"/>
      <c r="E15" s="2"/>
      <c r="F15" s="3">
        <f>ROUND(F11-F14,5)</f>
        <v>357.02</v>
      </c>
      <c r="G15" s="16"/>
      <c r="H15" s="3"/>
      <c r="I15" s="16"/>
      <c r="J15" s="3">
        <f>ROUND(J11-J14,5)</f>
        <v>-257.25</v>
      </c>
      <c r="K15" s="16"/>
      <c r="L15" s="16"/>
      <c r="M15" s="16"/>
      <c r="N15" s="3">
        <f>ROUND(N11-N14,5)</f>
        <v>203145.45</v>
      </c>
      <c r="O15" s="16"/>
      <c r="P15" s="3">
        <f>ROUND(P11-P14,5)</f>
        <v>197854</v>
      </c>
      <c r="Q15" s="16"/>
      <c r="R15" s="3">
        <f>ROUND(F15+J15+N15,5)</f>
        <v>203245.22</v>
      </c>
      <c r="S15" s="16"/>
      <c r="T15" s="3">
        <f>ROUND(H15+L15+P15,5)</f>
        <v>197854</v>
      </c>
      <c r="U15" s="16"/>
      <c r="V15" s="3">
        <f>ROUND(V11-V14,5)</f>
        <v>72414.98</v>
      </c>
      <c r="W15" s="16"/>
      <c r="X15" s="3">
        <f>ROUND(X11-X14,5)</f>
        <v>93000</v>
      </c>
      <c r="Y15" s="16"/>
      <c r="Z15" s="3">
        <f>ROUND(Z11-Z14,5)</f>
        <v>0</v>
      </c>
      <c r="AA15" s="16"/>
      <c r="AB15" s="3"/>
      <c r="AC15" s="16"/>
      <c r="AD15" s="3">
        <f>ROUND(AD11-AD14,5)</f>
        <v>0</v>
      </c>
      <c r="AE15" s="16"/>
      <c r="AF15" s="3"/>
      <c r="AG15" s="16"/>
      <c r="AH15" s="3">
        <f>ROUND(AH11-AH14,5)</f>
        <v>0</v>
      </c>
      <c r="AI15" s="16"/>
      <c r="AJ15" s="16"/>
      <c r="AK15" s="16"/>
      <c r="AL15" s="3">
        <f>ROUND(Z15+AD15+AH15,5)</f>
        <v>0</v>
      </c>
      <c r="AM15" s="16"/>
      <c r="AN15" s="3"/>
      <c r="AO15" s="16"/>
      <c r="AP15" s="3">
        <f>ROUND(AP11-AP14,5)</f>
        <v>0</v>
      </c>
      <c r="AQ15" s="16"/>
      <c r="AR15" s="3"/>
      <c r="AS15" s="16"/>
      <c r="AT15" s="3">
        <f>ROUND(AT11-AT14,5)</f>
        <v>161.1</v>
      </c>
      <c r="AU15" s="16"/>
      <c r="AV15" s="3"/>
      <c r="AW15" s="16"/>
      <c r="AX15" s="3">
        <f>ROUND(AX11-AX14,5)</f>
        <v>15643.72</v>
      </c>
      <c r="AY15" s="16"/>
      <c r="AZ15" s="3">
        <f>ROUND(AZ11-AZ14,5)</f>
        <v>25000</v>
      </c>
      <c r="BA15" s="16"/>
      <c r="BB15" s="3">
        <f>ROUND(BB11-BB14,5)</f>
        <v>79056.63</v>
      </c>
      <c r="BC15" s="16"/>
      <c r="BD15" s="3">
        <f>ROUND(BD11-BD14,5)</f>
        <v>116250</v>
      </c>
      <c r="BE15" s="16"/>
      <c r="BF15" s="3">
        <f>ROUND(BF11-BF14,5)</f>
        <v>950</v>
      </c>
      <c r="BG15" s="16"/>
      <c r="BH15" s="16"/>
      <c r="BI15" s="16"/>
      <c r="BJ15" s="3">
        <f>ROUND(AX15+BB15+BF15,5)</f>
        <v>95650.35</v>
      </c>
      <c r="BK15" s="16"/>
      <c r="BL15" s="3">
        <f>ROUND(AZ15+BD15+BH15,5)</f>
        <v>141250</v>
      </c>
      <c r="BM15" s="16"/>
      <c r="BN15" s="3">
        <f>ROUND(BN11-BN14,5)</f>
        <v>6670.78</v>
      </c>
      <c r="BO15" s="16"/>
      <c r="BP15" s="3"/>
      <c r="BQ15" s="16"/>
      <c r="BR15" s="3">
        <f>ROUND(BR11-BR14,5)</f>
        <v>2240</v>
      </c>
      <c r="BS15" s="16"/>
      <c r="BT15" s="3">
        <f>ROUND(BT11-BT14,5)</f>
        <v>25000</v>
      </c>
      <c r="BU15" s="16"/>
      <c r="BV15" s="3">
        <f>ROUND(BV11-BV14,5)</f>
        <v>2370</v>
      </c>
      <c r="BW15" s="16"/>
      <c r="BX15" s="3">
        <f>ROUND(BX11-BX14,5)</f>
        <v>7500</v>
      </c>
      <c r="BY15" s="16"/>
      <c r="BZ15" s="3">
        <f>ROUND(BN15+BR15+BV15,5)</f>
        <v>11280.78</v>
      </c>
      <c r="CA15" s="16"/>
      <c r="CB15" s="3">
        <f>ROUND(BP15+BT15+BX15,5)</f>
        <v>32500</v>
      </c>
      <c r="CC15" s="16"/>
      <c r="CD15" s="3">
        <f>ROUND(CD11-CD14,5)</f>
        <v>35.53</v>
      </c>
      <c r="CE15" s="16"/>
      <c r="CF15" s="16"/>
      <c r="CG15" s="16"/>
      <c r="CH15" s="3">
        <f>ROUND(AL15+AP15+AT15+BJ15+BZ15+CD15,5)</f>
        <v>107127.76</v>
      </c>
      <c r="CI15" s="16"/>
      <c r="CJ15" s="3">
        <f>ROUND(AN15+AR15+AV15+BL15+CB15+CF15,5)</f>
        <v>173750</v>
      </c>
      <c r="CK15" s="16"/>
      <c r="CL15" s="3">
        <f>ROUND(CL11-CL14,5)</f>
        <v>0</v>
      </c>
      <c r="CM15" s="16"/>
      <c r="CN15" s="16"/>
      <c r="CO15" s="16"/>
      <c r="CP15" s="3">
        <f>ROUND(CP11-CP14,5)</f>
        <v>0</v>
      </c>
      <c r="CQ15" s="16"/>
      <c r="CR15" s="16"/>
      <c r="CS15" s="16"/>
      <c r="CT15" s="3">
        <f>ROUND(CT11-CT14,5)</f>
        <v>0</v>
      </c>
      <c r="CU15" s="16"/>
      <c r="CV15" s="16"/>
      <c r="CW15" s="16"/>
      <c r="CX15" s="3">
        <f>ROUND(CL15+CP15+CT15,5)</f>
        <v>0</v>
      </c>
      <c r="CY15" s="16"/>
      <c r="CZ15" s="16"/>
      <c r="DA15" s="16"/>
      <c r="DB15" s="3">
        <f>ROUND(DB11-DB14,5)</f>
        <v>0</v>
      </c>
      <c r="DC15" s="16"/>
      <c r="DD15" s="3">
        <f>ROUND(DD11-DD14,5)</f>
        <v>0</v>
      </c>
      <c r="DE15" s="16"/>
      <c r="DF15" s="3">
        <f>ROUND(R15+V15+CH15+CX15+DB15,5)</f>
        <v>382787.96</v>
      </c>
      <c r="DG15" s="16"/>
      <c r="DH15" s="3">
        <f>ROUND(T15+X15+CJ15+CZ15+DD15,5)</f>
        <v>464604</v>
      </c>
    </row>
    <row r="16" spans="1:112" x14ac:dyDescent="0.25">
      <c r="A16" s="2"/>
      <c r="B16" s="2"/>
      <c r="C16" s="2"/>
      <c r="D16" s="2" t="s">
        <v>138</v>
      </c>
      <c r="E16" s="2"/>
      <c r="F16" s="3"/>
      <c r="G16" s="16"/>
      <c r="H16" s="3"/>
      <c r="I16" s="16"/>
      <c r="J16" s="3"/>
      <c r="K16" s="16"/>
      <c r="L16" s="16"/>
      <c r="M16" s="16"/>
      <c r="N16" s="3"/>
      <c r="O16" s="16"/>
      <c r="P16" s="3"/>
      <c r="Q16" s="16"/>
      <c r="R16" s="3"/>
      <c r="S16" s="16"/>
      <c r="T16" s="3"/>
      <c r="U16" s="16"/>
      <c r="V16" s="3"/>
      <c r="W16" s="16"/>
      <c r="X16" s="3"/>
      <c r="Y16" s="16"/>
      <c r="Z16" s="3"/>
      <c r="AA16" s="16"/>
      <c r="AB16" s="3"/>
      <c r="AC16" s="16"/>
      <c r="AD16" s="3"/>
      <c r="AE16" s="16"/>
      <c r="AF16" s="3"/>
      <c r="AG16" s="16"/>
      <c r="AH16" s="3"/>
      <c r="AI16" s="16"/>
      <c r="AJ16" s="16"/>
      <c r="AK16" s="16"/>
      <c r="AL16" s="3"/>
      <c r="AM16" s="16"/>
      <c r="AN16" s="3"/>
      <c r="AO16" s="16"/>
      <c r="AP16" s="3"/>
      <c r="AQ16" s="16"/>
      <c r="AR16" s="3"/>
      <c r="AS16" s="16"/>
      <c r="AT16" s="3"/>
      <c r="AU16" s="16"/>
      <c r="AV16" s="3"/>
      <c r="AW16" s="16"/>
      <c r="AX16" s="3"/>
      <c r="AY16" s="16"/>
      <c r="AZ16" s="3"/>
      <c r="BA16" s="16"/>
      <c r="BB16" s="3"/>
      <c r="BC16" s="16"/>
      <c r="BD16" s="3"/>
      <c r="BE16" s="16"/>
      <c r="BF16" s="3"/>
      <c r="BG16" s="16"/>
      <c r="BH16" s="16"/>
      <c r="BI16" s="16"/>
      <c r="BJ16" s="3"/>
      <c r="BK16" s="16"/>
      <c r="BL16" s="3"/>
      <c r="BM16" s="16"/>
      <c r="BN16" s="3"/>
      <c r="BO16" s="16"/>
      <c r="BP16" s="3"/>
      <c r="BQ16" s="16"/>
      <c r="BR16" s="3"/>
      <c r="BS16" s="16"/>
      <c r="BT16" s="3"/>
      <c r="BU16" s="16"/>
      <c r="BV16" s="3"/>
      <c r="BW16" s="16"/>
      <c r="BX16" s="3"/>
      <c r="BY16" s="16"/>
      <c r="BZ16" s="3"/>
      <c r="CA16" s="16"/>
      <c r="CB16" s="3"/>
      <c r="CC16" s="16"/>
      <c r="CD16" s="3"/>
      <c r="CE16" s="16"/>
      <c r="CF16" s="16"/>
      <c r="CG16" s="16"/>
      <c r="CH16" s="3"/>
      <c r="CI16" s="16"/>
      <c r="CJ16" s="3"/>
      <c r="CK16" s="16"/>
      <c r="CL16" s="3"/>
      <c r="CM16" s="16"/>
      <c r="CN16" s="16"/>
      <c r="CO16" s="16"/>
      <c r="CP16" s="3"/>
      <c r="CQ16" s="16"/>
      <c r="CR16" s="16"/>
      <c r="CS16" s="16"/>
      <c r="CT16" s="3"/>
      <c r="CU16" s="16"/>
      <c r="CV16" s="16"/>
      <c r="CW16" s="16"/>
      <c r="CX16" s="3"/>
      <c r="CY16" s="16"/>
      <c r="CZ16" s="16"/>
      <c r="DA16" s="16"/>
      <c r="DB16" s="3"/>
      <c r="DC16" s="16"/>
      <c r="DD16" s="3"/>
      <c r="DE16" s="16"/>
      <c r="DF16" s="3"/>
      <c r="DG16" s="16"/>
      <c r="DH16" s="3"/>
    </row>
    <row r="17" spans="1:112" x14ac:dyDescent="0.25">
      <c r="A17" s="2"/>
      <c r="B17" s="2"/>
      <c r="C17" s="2"/>
      <c r="D17" s="2"/>
      <c r="E17" s="2" t="s">
        <v>139</v>
      </c>
      <c r="F17" s="3">
        <v>6395.84</v>
      </c>
      <c r="G17" s="16"/>
      <c r="H17" s="3">
        <v>11222</v>
      </c>
      <c r="I17" s="16"/>
      <c r="J17" s="3">
        <v>0</v>
      </c>
      <c r="K17" s="16"/>
      <c r="L17" s="16"/>
      <c r="M17" s="16"/>
      <c r="N17" s="3">
        <v>19940.150000000001</v>
      </c>
      <c r="O17" s="16"/>
      <c r="P17" s="3">
        <v>21729</v>
      </c>
      <c r="Q17" s="16"/>
      <c r="R17" s="3">
        <f t="shared" ref="R17:R36" si="8">ROUND(F17+J17+N17,5)</f>
        <v>26335.99</v>
      </c>
      <c r="S17" s="16"/>
      <c r="T17" s="3">
        <f t="shared" ref="T17:T27" si="9">ROUND(H17+L17+P17,5)</f>
        <v>32951</v>
      </c>
      <c r="U17" s="16"/>
      <c r="V17" s="3">
        <v>34070.660000000003</v>
      </c>
      <c r="W17" s="16"/>
      <c r="X17" s="3">
        <v>47943</v>
      </c>
      <c r="Y17" s="16"/>
      <c r="Z17" s="3">
        <v>1192.26</v>
      </c>
      <c r="AA17" s="16"/>
      <c r="AB17" s="3">
        <v>1601</v>
      </c>
      <c r="AC17" s="16"/>
      <c r="AD17" s="3">
        <v>3513.42</v>
      </c>
      <c r="AE17" s="16"/>
      <c r="AF17" s="3">
        <v>6974</v>
      </c>
      <c r="AG17" s="16"/>
      <c r="AH17" s="3">
        <v>0</v>
      </c>
      <c r="AI17" s="16"/>
      <c r="AJ17" s="16"/>
      <c r="AK17" s="16"/>
      <c r="AL17" s="3">
        <f t="shared" ref="AL17:AL36" si="10">ROUND(Z17+AD17+AH17,5)</f>
        <v>4705.68</v>
      </c>
      <c r="AM17" s="16"/>
      <c r="AN17" s="3">
        <f>ROUND(AB17+AF17+AJ17,5)</f>
        <v>8575</v>
      </c>
      <c r="AO17" s="16"/>
      <c r="AP17" s="3">
        <v>2384.1999999999998</v>
      </c>
      <c r="AQ17" s="16"/>
      <c r="AR17" s="3">
        <v>3199</v>
      </c>
      <c r="AS17" s="16"/>
      <c r="AT17" s="3">
        <v>7710.91</v>
      </c>
      <c r="AU17" s="16"/>
      <c r="AV17" s="3">
        <v>10944</v>
      </c>
      <c r="AW17" s="16"/>
      <c r="AX17" s="3">
        <v>2939.55</v>
      </c>
      <c r="AY17" s="16"/>
      <c r="AZ17" s="3">
        <v>3742</v>
      </c>
      <c r="BA17" s="16"/>
      <c r="BB17" s="3">
        <v>36897.839999999997</v>
      </c>
      <c r="BC17" s="16"/>
      <c r="BD17" s="3">
        <v>41305</v>
      </c>
      <c r="BE17" s="16"/>
      <c r="BF17" s="3">
        <v>0</v>
      </c>
      <c r="BG17" s="16"/>
      <c r="BH17" s="16"/>
      <c r="BI17" s="16"/>
      <c r="BJ17" s="3">
        <f t="shared" ref="BJ17:BJ36" si="11">ROUND(AX17+BB17+BF17,5)</f>
        <v>39837.39</v>
      </c>
      <c r="BK17" s="16"/>
      <c r="BL17" s="3">
        <f>ROUND(AZ17+BD17+BH17,5)</f>
        <v>45047</v>
      </c>
      <c r="BM17" s="16"/>
      <c r="BN17" s="3">
        <v>5251.81</v>
      </c>
      <c r="BO17" s="16"/>
      <c r="BP17" s="3">
        <v>18139</v>
      </c>
      <c r="BQ17" s="16"/>
      <c r="BR17" s="3">
        <v>26024.68</v>
      </c>
      <c r="BS17" s="16"/>
      <c r="BT17" s="3">
        <v>47366</v>
      </c>
      <c r="BU17" s="16"/>
      <c r="BV17" s="3">
        <v>67549.539999999994</v>
      </c>
      <c r="BW17" s="16"/>
      <c r="BX17" s="3">
        <v>78826</v>
      </c>
      <c r="BY17" s="16"/>
      <c r="BZ17" s="3">
        <f t="shared" ref="BZ17:BZ36" si="12">ROUND(BN17+BR17+BV17,5)</f>
        <v>98826.03</v>
      </c>
      <c r="CA17" s="16"/>
      <c r="CB17" s="3">
        <f>ROUND(BP17+BT17+BX17,5)</f>
        <v>144331</v>
      </c>
      <c r="CC17" s="16"/>
      <c r="CD17" s="3">
        <v>0</v>
      </c>
      <c r="CE17" s="16"/>
      <c r="CF17" s="16"/>
      <c r="CG17" s="16"/>
      <c r="CH17" s="3">
        <f t="shared" ref="CH17:CH36" si="13">ROUND(AL17+AP17+AT17+BJ17+BZ17+CD17,5)</f>
        <v>153464.21</v>
      </c>
      <c r="CI17" s="16"/>
      <c r="CJ17" s="3">
        <f>ROUND(AN17+AR17+AV17+BL17+CB17+CF17,5)</f>
        <v>212096</v>
      </c>
      <c r="CK17" s="16"/>
      <c r="CL17" s="3">
        <v>0</v>
      </c>
      <c r="CM17" s="16"/>
      <c r="CN17" s="16"/>
      <c r="CO17" s="16"/>
      <c r="CP17" s="3">
        <v>0</v>
      </c>
      <c r="CQ17" s="16"/>
      <c r="CR17" s="16"/>
      <c r="CS17" s="16"/>
      <c r="CT17" s="3">
        <v>0</v>
      </c>
      <c r="CU17" s="16"/>
      <c r="CV17" s="16"/>
      <c r="CW17" s="16"/>
      <c r="CX17" s="3">
        <f t="shared" ref="CX17:CX36" si="14">ROUND(CL17+CP17+CT17,5)</f>
        <v>0</v>
      </c>
      <c r="CY17" s="16"/>
      <c r="CZ17" s="16"/>
      <c r="DA17" s="16"/>
      <c r="DB17" s="3">
        <v>-0.03</v>
      </c>
      <c r="DC17" s="16"/>
      <c r="DD17" s="3">
        <v>0</v>
      </c>
      <c r="DE17" s="16"/>
      <c r="DF17" s="3">
        <f t="shared" ref="DF17:DF36" si="15">ROUND(R17+V17+CH17+CX17+DB17,5)</f>
        <v>213870.83</v>
      </c>
      <c r="DG17" s="16"/>
      <c r="DH17" s="3">
        <f t="shared" ref="DH17:DH36" si="16">ROUND(T17+X17+CJ17+CZ17+DD17,5)</f>
        <v>292990</v>
      </c>
    </row>
    <row r="18" spans="1:112" x14ac:dyDescent="0.25">
      <c r="A18" s="2"/>
      <c r="B18" s="2"/>
      <c r="C18" s="2"/>
      <c r="D18" s="2"/>
      <c r="E18" s="2" t="s">
        <v>140</v>
      </c>
      <c r="F18" s="3">
        <v>0</v>
      </c>
      <c r="G18" s="16"/>
      <c r="H18" s="3"/>
      <c r="I18" s="16"/>
      <c r="J18" s="3">
        <v>0</v>
      </c>
      <c r="K18" s="16"/>
      <c r="L18" s="16"/>
      <c r="M18" s="16"/>
      <c r="N18" s="3">
        <v>10587</v>
      </c>
      <c r="O18" s="16"/>
      <c r="P18" s="3">
        <v>22467</v>
      </c>
      <c r="Q18" s="16"/>
      <c r="R18" s="3">
        <f t="shared" si="8"/>
        <v>10587</v>
      </c>
      <c r="S18" s="16"/>
      <c r="T18" s="3">
        <f t="shared" si="9"/>
        <v>22467</v>
      </c>
      <c r="U18" s="16"/>
      <c r="V18" s="3">
        <v>0</v>
      </c>
      <c r="W18" s="16"/>
      <c r="X18" s="3"/>
      <c r="Y18" s="16"/>
      <c r="Z18" s="3">
        <v>0</v>
      </c>
      <c r="AA18" s="16"/>
      <c r="AB18" s="3"/>
      <c r="AC18" s="16"/>
      <c r="AD18" s="3">
        <v>0</v>
      </c>
      <c r="AE18" s="16"/>
      <c r="AF18" s="3"/>
      <c r="AG18" s="16"/>
      <c r="AH18" s="3">
        <v>0</v>
      </c>
      <c r="AI18" s="16"/>
      <c r="AJ18" s="16"/>
      <c r="AK18" s="16"/>
      <c r="AL18" s="3">
        <f t="shared" si="10"/>
        <v>0</v>
      </c>
      <c r="AM18" s="16"/>
      <c r="AN18" s="3"/>
      <c r="AO18" s="16"/>
      <c r="AP18" s="3">
        <v>0</v>
      </c>
      <c r="AQ18" s="16"/>
      <c r="AR18" s="3"/>
      <c r="AS18" s="16"/>
      <c r="AT18" s="3">
        <v>0</v>
      </c>
      <c r="AU18" s="16"/>
      <c r="AV18" s="3"/>
      <c r="AW18" s="16"/>
      <c r="AX18" s="3">
        <v>0</v>
      </c>
      <c r="AY18" s="16"/>
      <c r="AZ18" s="3"/>
      <c r="BA18" s="16"/>
      <c r="BB18" s="3">
        <v>0</v>
      </c>
      <c r="BC18" s="16"/>
      <c r="BD18" s="3"/>
      <c r="BE18" s="16"/>
      <c r="BF18" s="3">
        <v>0</v>
      </c>
      <c r="BG18" s="16"/>
      <c r="BH18" s="16"/>
      <c r="BI18" s="16"/>
      <c r="BJ18" s="3">
        <f t="shared" si="11"/>
        <v>0</v>
      </c>
      <c r="BK18" s="16"/>
      <c r="BL18" s="3"/>
      <c r="BM18" s="16"/>
      <c r="BN18" s="3">
        <v>0</v>
      </c>
      <c r="BO18" s="16"/>
      <c r="BP18" s="3"/>
      <c r="BQ18" s="16"/>
      <c r="BR18" s="3">
        <v>0</v>
      </c>
      <c r="BS18" s="16"/>
      <c r="BT18" s="3"/>
      <c r="BU18" s="16"/>
      <c r="BV18" s="3">
        <v>0</v>
      </c>
      <c r="BW18" s="16"/>
      <c r="BX18" s="3"/>
      <c r="BY18" s="16"/>
      <c r="BZ18" s="3">
        <f t="shared" si="12"/>
        <v>0</v>
      </c>
      <c r="CA18" s="16"/>
      <c r="CB18" s="3"/>
      <c r="CC18" s="16"/>
      <c r="CD18" s="3">
        <v>0</v>
      </c>
      <c r="CE18" s="16"/>
      <c r="CF18" s="16"/>
      <c r="CG18" s="16"/>
      <c r="CH18" s="3">
        <f t="shared" si="13"/>
        <v>0</v>
      </c>
      <c r="CI18" s="16"/>
      <c r="CJ18" s="3"/>
      <c r="CK18" s="16"/>
      <c r="CL18" s="3">
        <v>0</v>
      </c>
      <c r="CM18" s="16"/>
      <c r="CN18" s="16"/>
      <c r="CO18" s="16"/>
      <c r="CP18" s="3">
        <v>0</v>
      </c>
      <c r="CQ18" s="16"/>
      <c r="CR18" s="16"/>
      <c r="CS18" s="16"/>
      <c r="CT18" s="3">
        <v>0</v>
      </c>
      <c r="CU18" s="16"/>
      <c r="CV18" s="16"/>
      <c r="CW18" s="16"/>
      <c r="CX18" s="3">
        <f t="shared" si="14"/>
        <v>0</v>
      </c>
      <c r="CY18" s="16"/>
      <c r="CZ18" s="16"/>
      <c r="DA18" s="16"/>
      <c r="DB18" s="3">
        <v>0</v>
      </c>
      <c r="DC18" s="16"/>
      <c r="DD18" s="3">
        <v>0</v>
      </c>
      <c r="DE18" s="16"/>
      <c r="DF18" s="3">
        <f t="shared" si="15"/>
        <v>10587</v>
      </c>
      <c r="DG18" s="16"/>
      <c r="DH18" s="3">
        <f t="shared" si="16"/>
        <v>22467</v>
      </c>
    </row>
    <row r="19" spans="1:112" x14ac:dyDescent="0.25">
      <c r="A19" s="2"/>
      <c r="B19" s="2"/>
      <c r="C19" s="2"/>
      <c r="D19" s="2"/>
      <c r="E19" s="2" t="s">
        <v>141</v>
      </c>
      <c r="F19" s="3">
        <v>0</v>
      </c>
      <c r="G19" s="16"/>
      <c r="H19" s="3"/>
      <c r="I19" s="16"/>
      <c r="J19" s="3">
        <v>0</v>
      </c>
      <c r="K19" s="16"/>
      <c r="L19" s="16"/>
      <c r="M19" s="16"/>
      <c r="N19" s="3">
        <v>1230.3900000000001</v>
      </c>
      <c r="O19" s="16"/>
      <c r="P19" s="3">
        <v>4800</v>
      </c>
      <c r="Q19" s="16"/>
      <c r="R19" s="3">
        <f t="shared" si="8"/>
        <v>1230.3900000000001</v>
      </c>
      <c r="S19" s="16"/>
      <c r="T19" s="3">
        <f t="shared" si="9"/>
        <v>4800</v>
      </c>
      <c r="U19" s="16"/>
      <c r="V19" s="3">
        <v>3564</v>
      </c>
      <c r="W19" s="16"/>
      <c r="X19" s="3"/>
      <c r="Y19" s="16"/>
      <c r="Z19" s="3">
        <v>0</v>
      </c>
      <c r="AA19" s="16"/>
      <c r="AB19" s="3"/>
      <c r="AC19" s="16"/>
      <c r="AD19" s="3">
        <v>0</v>
      </c>
      <c r="AE19" s="16"/>
      <c r="AF19" s="3"/>
      <c r="AG19" s="16"/>
      <c r="AH19" s="3">
        <v>0</v>
      </c>
      <c r="AI19" s="16"/>
      <c r="AJ19" s="16"/>
      <c r="AK19" s="16"/>
      <c r="AL19" s="3">
        <f t="shared" si="10"/>
        <v>0</v>
      </c>
      <c r="AM19" s="16"/>
      <c r="AN19" s="3"/>
      <c r="AO19" s="16"/>
      <c r="AP19" s="3">
        <v>0</v>
      </c>
      <c r="AQ19" s="16"/>
      <c r="AR19" s="3"/>
      <c r="AS19" s="16"/>
      <c r="AT19" s="3">
        <v>0</v>
      </c>
      <c r="AU19" s="16"/>
      <c r="AV19" s="3"/>
      <c r="AW19" s="16"/>
      <c r="AX19" s="3">
        <v>133.63999999999999</v>
      </c>
      <c r="AY19" s="16"/>
      <c r="AZ19" s="3"/>
      <c r="BA19" s="16"/>
      <c r="BB19" s="3">
        <v>672.18</v>
      </c>
      <c r="BC19" s="16"/>
      <c r="BD19" s="3"/>
      <c r="BE19" s="16"/>
      <c r="BF19" s="3">
        <v>0</v>
      </c>
      <c r="BG19" s="16"/>
      <c r="BH19" s="16"/>
      <c r="BI19" s="16"/>
      <c r="BJ19" s="3">
        <f t="shared" si="11"/>
        <v>805.82</v>
      </c>
      <c r="BK19" s="16"/>
      <c r="BL19" s="3"/>
      <c r="BM19" s="16"/>
      <c r="BN19" s="3">
        <v>0</v>
      </c>
      <c r="BO19" s="16"/>
      <c r="BP19" s="3"/>
      <c r="BQ19" s="16"/>
      <c r="BR19" s="3">
        <v>7.49</v>
      </c>
      <c r="BS19" s="16"/>
      <c r="BT19" s="3"/>
      <c r="BU19" s="16"/>
      <c r="BV19" s="3">
        <v>0</v>
      </c>
      <c r="BW19" s="16"/>
      <c r="BX19" s="3"/>
      <c r="BY19" s="16"/>
      <c r="BZ19" s="3">
        <f t="shared" si="12"/>
        <v>7.49</v>
      </c>
      <c r="CA19" s="16"/>
      <c r="CB19" s="3"/>
      <c r="CC19" s="16"/>
      <c r="CD19" s="3">
        <v>0</v>
      </c>
      <c r="CE19" s="16"/>
      <c r="CF19" s="16"/>
      <c r="CG19" s="16"/>
      <c r="CH19" s="3">
        <f t="shared" si="13"/>
        <v>813.31</v>
      </c>
      <c r="CI19" s="16"/>
      <c r="CJ19" s="3"/>
      <c r="CK19" s="16"/>
      <c r="CL19" s="3">
        <v>0</v>
      </c>
      <c r="CM19" s="16"/>
      <c r="CN19" s="16"/>
      <c r="CO19" s="16"/>
      <c r="CP19" s="3">
        <v>0</v>
      </c>
      <c r="CQ19" s="16"/>
      <c r="CR19" s="16"/>
      <c r="CS19" s="16"/>
      <c r="CT19" s="3">
        <v>0</v>
      </c>
      <c r="CU19" s="16"/>
      <c r="CV19" s="16"/>
      <c r="CW19" s="16"/>
      <c r="CX19" s="3">
        <f t="shared" si="14"/>
        <v>0</v>
      </c>
      <c r="CY19" s="16"/>
      <c r="CZ19" s="16"/>
      <c r="DA19" s="16"/>
      <c r="DB19" s="3">
        <v>0</v>
      </c>
      <c r="DC19" s="16"/>
      <c r="DD19" s="3">
        <v>0</v>
      </c>
      <c r="DE19" s="16"/>
      <c r="DF19" s="3">
        <f t="shared" si="15"/>
        <v>5607.7</v>
      </c>
      <c r="DG19" s="16"/>
      <c r="DH19" s="3">
        <f t="shared" si="16"/>
        <v>4800</v>
      </c>
    </row>
    <row r="20" spans="1:112" x14ac:dyDescent="0.25">
      <c r="A20" s="2"/>
      <c r="B20" s="2"/>
      <c r="C20" s="2"/>
      <c r="D20" s="2"/>
      <c r="E20" s="2" t="s">
        <v>142</v>
      </c>
      <c r="F20" s="3">
        <v>0</v>
      </c>
      <c r="G20" s="16"/>
      <c r="H20" s="3"/>
      <c r="I20" s="16"/>
      <c r="J20" s="3">
        <v>0</v>
      </c>
      <c r="K20" s="16"/>
      <c r="L20" s="16"/>
      <c r="M20" s="16"/>
      <c r="N20" s="3">
        <v>565</v>
      </c>
      <c r="O20" s="16"/>
      <c r="P20" s="3">
        <v>0</v>
      </c>
      <c r="Q20" s="16"/>
      <c r="R20" s="3">
        <f t="shared" si="8"/>
        <v>565</v>
      </c>
      <c r="S20" s="16"/>
      <c r="T20" s="3">
        <f t="shared" si="9"/>
        <v>0</v>
      </c>
      <c r="U20" s="16"/>
      <c r="V20" s="3">
        <v>0</v>
      </c>
      <c r="W20" s="16"/>
      <c r="X20" s="3"/>
      <c r="Y20" s="16"/>
      <c r="Z20" s="3">
        <v>0</v>
      </c>
      <c r="AA20" s="16"/>
      <c r="AB20" s="3"/>
      <c r="AC20" s="16"/>
      <c r="AD20" s="3">
        <v>0</v>
      </c>
      <c r="AE20" s="16"/>
      <c r="AF20" s="3"/>
      <c r="AG20" s="16"/>
      <c r="AH20" s="3">
        <v>0</v>
      </c>
      <c r="AI20" s="16"/>
      <c r="AJ20" s="16"/>
      <c r="AK20" s="16"/>
      <c r="AL20" s="3">
        <f t="shared" si="10"/>
        <v>0</v>
      </c>
      <c r="AM20" s="16"/>
      <c r="AN20" s="3"/>
      <c r="AO20" s="16"/>
      <c r="AP20" s="3">
        <v>0</v>
      </c>
      <c r="AQ20" s="16"/>
      <c r="AR20" s="3"/>
      <c r="AS20" s="16"/>
      <c r="AT20" s="3">
        <v>0</v>
      </c>
      <c r="AU20" s="16"/>
      <c r="AV20" s="3"/>
      <c r="AW20" s="16"/>
      <c r="AX20" s="3">
        <v>0</v>
      </c>
      <c r="AY20" s="16"/>
      <c r="AZ20" s="3"/>
      <c r="BA20" s="16"/>
      <c r="BB20" s="3">
        <v>0</v>
      </c>
      <c r="BC20" s="16"/>
      <c r="BD20" s="3"/>
      <c r="BE20" s="16"/>
      <c r="BF20" s="3">
        <v>0</v>
      </c>
      <c r="BG20" s="16"/>
      <c r="BH20" s="16"/>
      <c r="BI20" s="16"/>
      <c r="BJ20" s="3">
        <f t="shared" si="11"/>
        <v>0</v>
      </c>
      <c r="BK20" s="16"/>
      <c r="BL20" s="3"/>
      <c r="BM20" s="16"/>
      <c r="BN20" s="3">
        <v>2669.4</v>
      </c>
      <c r="BO20" s="16"/>
      <c r="BP20" s="3"/>
      <c r="BQ20" s="16"/>
      <c r="BR20" s="3">
        <v>0</v>
      </c>
      <c r="BS20" s="16"/>
      <c r="BT20" s="3"/>
      <c r="BU20" s="16"/>
      <c r="BV20" s="3">
        <v>0</v>
      </c>
      <c r="BW20" s="16"/>
      <c r="BX20" s="3"/>
      <c r="BY20" s="16"/>
      <c r="BZ20" s="3">
        <f t="shared" si="12"/>
        <v>2669.4</v>
      </c>
      <c r="CA20" s="16"/>
      <c r="CB20" s="3"/>
      <c r="CC20" s="16"/>
      <c r="CD20" s="3">
        <v>0</v>
      </c>
      <c r="CE20" s="16"/>
      <c r="CF20" s="16"/>
      <c r="CG20" s="16"/>
      <c r="CH20" s="3">
        <f t="shared" si="13"/>
        <v>2669.4</v>
      </c>
      <c r="CI20" s="16"/>
      <c r="CJ20" s="3"/>
      <c r="CK20" s="16"/>
      <c r="CL20" s="3">
        <v>0</v>
      </c>
      <c r="CM20" s="16"/>
      <c r="CN20" s="16"/>
      <c r="CO20" s="16"/>
      <c r="CP20" s="3">
        <v>0</v>
      </c>
      <c r="CQ20" s="16"/>
      <c r="CR20" s="16"/>
      <c r="CS20" s="16"/>
      <c r="CT20" s="3">
        <v>0</v>
      </c>
      <c r="CU20" s="16"/>
      <c r="CV20" s="16"/>
      <c r="CW20" s="16"/>
      <c r="CX20" s="3">
        <f t="shared" si="14"/>
        <v>0</v>
      </c>
      <c r="CY20" s="16"/>
      <c r="CZ20" s="16"/>
      <c r="DA20" s="16"/>
      <c r="DB20" s="3">
        <v>0</v>
      </c>
      <c r="DC20" s="16"/>
      <c r="DD20" s="3">
        <v>0</v>
      </c>
      <c r="DE20" s="16"/>
      <c r="DF20" s="3">
        <f t="shared" si="15"/>
        <v>3234.4</v>
      </c>
      <c r="DG20" s="16"/>
      <c r="DH20" s="3">
        <f t="shared" si="16"/>
        <v>0</v>
      </c>
    </row>
    <row r="21" spans="1:112" x14ac:dyDescent="0.25">
      <c r="A21" s="2"/>
      <c r="B21" s="2"/>
      <c r="C21" s="2"/>
      <c r="D21" s="2"/>
      <c r="E21" s="2" t="s">
        <v>143</v>
      </c>
      <c r="F21" s="3">
        <v>269.74</v>
      </c>
      <c r="G21" s="16"/>
      <c r="H21" s="3">
        <v>33</v>
      </c>
      <c r="I21" s="16"/>
      <c r="J21" s="3">
        <v>0</v>
      </c>
      <c r="K21" s="16"/>
      <c r="L21" s="16"/>
      <c r="M21" s="16"/>
      <c r="N21" s="3">
        <v>685.29</v>
      </c>
      <c r="O21" s="16"/>
      <c r="P21" s="3">
        <v>479</v>
      </c>
      <c r="Q21" s="16"/>
      <c r="R21" s="3">
        <f t="shared" si="8"/>
        <v>955.03</v>
      </c>
      <c r="S21" s="16"/>
      <c r="T21" s="3">
        <f t="shared" si="9"/>
        <v>512</v>
      </c>
      <c r="U21" s="16"/>
      <c r="V21" s="3">
        <v>702.55</v>
      </c>
      <c r="W21" s="16"/>
      <c r="X21" s="3">
        <v>432</v>
      </c>
      <c r="Y21" s="16"/>
      <c r="Z21" s="3">
        <v>7.57</v>
      </c>
      <c r="AA21" s="16"/>
      <c r="AB21" s="3">
        <v>7</v>
      </c>
      <c r="AC21" s="16"/>
      <c r="AD21" s="3">
        <v>88.69</v>
      </c>
      <c r="AE21" s="16"/>
      <c r="AF21" s="3">
        <v>1013</v>
      </c>
      <c r="AG21" s="16"/>
      <c r="AH21" s="3">
        <v>0</v>
      </c>
      <c r="AI21" s="16"/>
      <c r="AJ21" s="16"/>
      <c r="AK21" s="16"/>
      <c r="AL21" s="3">
        <f t="shared" si="10"/>
        <v>96.26</v>
      </c>
      <c r="AM21" s="16"/>
      <c r="AN21" s="3">
        <f t="shared" ref="AN21:AN27" si="17">ROUND(AB21+AF21+AJ21,5)</f>
        <v>1020</v>
      </c>
      <c r="AO21" s="16"/>
      <c r="AP21" s="3">
        <v>15.14</v>
      </c>
      <c r="AQ21" s="16"/>
      <c r="AR21" s="3">
        <v>13</v>
      </c>
      <c r="AS21" s="16"/>
      <c r="AT21" s="3">
        <v>152.04</v>
      </c>
      <c r="AU21" s="16"/>
      <c r="AV21" s="3">
        <v>39</v>
      </c>
      <c r="AW21" s="16"/>
      <c r="AX21" s="3">
        <v>65.31</v>
      </c>
      <c r="AY21" s="16"/>
      <c r="AZ21" s="3">
        <v>13</v>
      </c>
      <c r="BA21" s="16"/>
      <c r="BB21" s="3">
        <v>553.69000000000005</v>
      </c>
      <c r="BC21" s="16"/>
      <c r="BD21" s="3">
        <v>197</v>
      </c>
      <c r="BE21" s="16"/>
      <c r="BF21" s="3">
        <v>0</v>
      </c>
      <c r="BG21" s="16"/>
      <c r="BH21" s="16"/>
      <c r="BI21" s="16"/>
      <c r="BJ21" s="3">
        <f t="shared" si="11"/>
        <v>619</v>
      </c>
      <c r="BK21" s="16"/>
      <c r="BL21" s="3">
        <f t="shared" ref="BL21:BL29" si="18">ROUND(AZ21+BD21+BH21,5)</f>
        <v>210</v>
      </c>
      <c r="BM21" s="16"/>
      <c r="BN21" s="3">
        <v>268.2</v>
      </c>
      <c r="BO21" s="16"/>
      <c r="BP21" s="3">
        <v>53</v>
      </c>
      <c r="BQ21" s="16"/>
      <c r="BR21" s="3">
        <v>350.53</v>
      </c>
      <c r="BS21" s="16"/>
      <c r="BT21" s="3">
        <v>263</v>
      </c>
      <c r="BU21" s="16"/>
      <c r="BV21" s="3">
        <v>810.65</v>
      </c>
      <c r="BW21" s="16"/>
      <c r="BX21" s="3">
        <v>497</v>
      </c>
      <c r="BY21" s="16"/>
      <c r="BZ21" s="3">
        <f t="shared" si="12"/>
        <v>1429.38</v>
      </c>
      <c r="CA21" s="16"/>
      <c r="CB21" s="3">
        <f t="shared" ref="CB21:CB27" si="19">ROUND(BP21+BT21+BX21,5)</f>
        <v>813</v>
      </c>
      <c r="CC21" s="16"/>
      <c r="CD21" s="3">
        <v>0</v>
      </c>
      <c r="CE21" s="16"/>
      <c r="CF21" s="16"/>
      <c r="CG21" s="16"/>
      <c r="CH21" s="3">
        <f t="shared" si="13"/>
        <v>2311.8200000000002</v>
      </c>
      <c r="CI21" s="16"/>
      <c r="CJ21" s="3">
        <f t="shared" ref="CJ21:CJ32" si="20">ROUND(AN21+AR21+AV21+BL21+CB21+CF21,5)</f>
        <v>2095</v>
      </c>
      <c r="CK21" s="16"/>
      <c r="CL21" s="3">
        <v>0</v>
      </c>
      <c r="CM21" s="16"/>
      <c r="CN21" s="16"/>
      <c r="CO21" s="16"/>
      <c r="CP21" s="3">
        <v>0</v>
      </c>
      <c r="CQ21" s="16"/>
      <c r="CR21" s="16"/>
      <c r="CS21" s="16"/>
      <c r="CT21" s="3">
        <v>0</v>
      </c>
      <c r="CU21" s="16"/>
      <c r="CV21" s="16"/>
      <c r="CW21" s="16"/>
      <c r="CX21" s="3">
        <f t="shared" si="14"/>
        <v>0</v>
      </c>
      <c r="CY21" s="16"/>
      <c r="CZ21" s="16"/>
      <c r="DA21" s="16"/>
      <c r="DB21" s="3">
        <v>0</v>
      </c>
      <c r="DC21" s="16"/>
      <c r="DD21" s="3">
        <v>0</v>
      </c>
      <c r="DE21" s="16"/>
      <c r="DF21" s="3">
        <f t="shared" si="15"/>
        <v>3969.4</v>
      </c>
      <c r="DG21" s="16"/>
      <c r="DH21" s="3">
        <f t="shared" si="16"/>
        <v>3039</v>
      </c>
    </row>
    <row r="22" spans="1:112" x14ac:dyDescent="0.25">
      <c r="A22" s="2"/>
      <c r="B22" s="2"/>
      <c r="C22" s="2"/>
      <c r="D22" s="2"/>
      <c r="E22" s="2" t="s">
        <v>144</v>
      </c>
      <c r="F22" s="3">
        <v>107.57</v>
      </c>
      <c r="G22" s="16"/>
      <c r="H22" s="3">
        <v>129</v>
      </c>
      <c r="I22" s="16"/>
      <c r="J22" s="3">
        <v>0</v>
      </c>
      <c r="K22" s="16"/>
      <c r="L22" s="16"/>
      <c r="M22" s="16"/>
      <c r="N22" s="3">
        <v>333.57</v>
      </c>
      <c r="O22" s="16"/>
      <c r="P22" s="3">
        <v>2289</v>
      </c>
      <c r="Q22" s="16"/>
      <c r="R22" s="3">
        <f t="shared" si="8"/>
        <v>441.14</v>
      </c>
      <c r="S22" s="16"/>
      <c r="T22" s="3">
        <f t="shared" si="9"/>
        <v>2418</v>
      </c>
      <c r="U22" s="16"/>
      <c r="V22" s="3">
        <v>505.68</v>
      </c>
      <c r="W22" s="16"/>
      <c r="X22" s="3">
        <v>1595</v>
      </c>
      <c r="Y22" s="16"/>
      <c r="Z22" s="3">
        <v>21.5</v>
      </c>
      <c r="AA22" s="16"/>
      <c r="AB22" s="3">
        <v>26</v>
      </c>
      <c r="AC22" s="16"/>
      <c r="AD22" s="3">
        <v>50.58</v>
      </c>
      <c r="AE22" s="16"/>
      <c r="AF22" s="3">
        <v>52</v>
      </c>
      <c r="AG22" s="16"/>
      <c r="AH22" s="3">
        <v>0</v>
      </c>
      <c r="AI22" s="16"/>
      <c r="AJ22" s="16"/>
      <c r="AK22" s="16"/>
      <c r="AL22" s="3">
        <f t="shared" si="10"/>
        <v>72.08</v>
      </c>
      <c r="AM22" s="16"/>
      <c r="AN22" s="3">
        <f t="shared" si="17"/>
        <v>78</v>
      </c>
      <c r="AO22" s="16"/>
      <c r="AP22" s="3">
        <v>43.03</v>
      </c>
      <c r="AQ22" s="16"/>
      <c r="AR22" s="3">
        <v>52</v>
      </c>
      <c r="AS22" s="16"/>
      <c r="AT22" s="3">
        <v>121.52</v>
      </c>
      <c r="AU22" s="16"/>
      <c r="AV22" s="3">
        <v>155</v>
      </c>
      <c r="AW22" s="16"/>
      <c r="AX22" s="3">
        <v>58.12</v>
      </c>
      <c r="AY22" s="16"/>
      <c r="AZ22" s="3">
        <v>52</v>
      </c>
      <c r="BA22" s="16"/>
      <c r="BB22" s="3">
        <v>683.08</v>
      </c>
      <c r="BC22" s="16"/>
      <c r="BD22" s="3">
        <v>6713</v>
      </c>
      <c r="BE22" s="16"/>
      <c r="BF22" s="3">
        <v>0</v>
      </c>
      <c r="BG22" s="16"/>
      <c r="BH22" s="16"/>
      <c r="BI22" s="16"/>
      <c r="BJ22" s="3">
        <f t="shared" si="11"/>
        <v>741.2</v>
      </c>
      <c r="BK22" s="16"/>
      <c r="BL22" s="3">
        <f t="shared" si="18"/>
        <v>6765</v>
      </c>
      <c r="BM22" s="16"/>
      <c r="BN22" s="3">
        <v>141.93</v>
      </c>
      <c r="BO22" s="16"/>
      <c r="BP22" s="3">
        <v>206</v>
      </c>
      <c r="BQ22" s="16"/>
      <c r="BR22" s="3">
        <v>860.5</v>
      </c>
      <c r="BS22" s="16"/>
      <c r="BT22" s="3">
        <v>1030</v>
      </c>
      <c r="BU22" s="16"/>
      <c r="BV22" s="3">
        <v>720.81</v>
      </c>
      <c r="BW22" s="16"/>
      <c r="BX22" s="3">
        <v>773</v>
      </c>
      <c r="BY22" s="16"/>
      <c r="BZ22" s="3">
        <f t="shared" si="12"/>
        <v>1723.24</v>
      </c>
      <c r="CA22" s="16"/>
      <c r="CB22" s="3">
        <f t="shared" si="19"/>
        <v>2009</v>
      </c>
      <c r="CC22" s="16"/>
      <c r="CD22" s="3">
        <v>0</v>
      </c>
      <c r="CE22" s="16"/>
      <c r="CF22" s="16"/>
      <c r="CG22" s="16"/>
      <c r="CH22" s="3">
        <f t="shared" si="13"/>
        <v>2701.07</v>
      </c>
      <c r="CI22" s="16"/>
      <c r="CJ22" s="3">
        <f t="shared" si="20"/>
        <v>9059</v>
      </c>
      <c r="CK22" s="16"/>
      <c r="CL22" s="3">
        <v>0</v>
      </c>
      <c r="CM22" s="16"/>
      <c r="CN22" s="16"/>
      <c r="CO22" s="16"/>
      <c r="CP22" s="3">
        <v>0</v>
      </c>
      <c r="CQ22" s="16"/>
      <c r="CR22" s="16"/>
      <c r="CS22" s="16"/>
      <c r="CT22" s="3">
        <v>0</v>
      </c>
      <c r="CU22" s="16"/>
      <c r="CV22" s="16"/>
      <c r="CW22" s="16"/>
      <c r="CX22" s="3">
        <f t="shared" si="14"/>
        <v>0</v>
      </c>
      <c r="CY22" s="16"/>
      <c r="CZ22" s="16"/>
      <c r="DA22" s="16"/>
      <c r="DB22" s="3">
        <v>0</v>
      </c>
      <c r="DC22" s="16"/>
      <c r="DD22" s="3">
        <v>0</v>
      </c>
      <c r="DE22" s="16"/>
      <c r="DF22" s="3">
        <f t="shared" si="15"/>
        <v>3647.89</v>
      </c>
      <c r="DG22" s="16"/>
      <c r="DH22" s="3">
        <f t="shared" si="16"/>
        <v>13072</v>
      </c>
    </row>
    <row r="23" spans="1:112" x14ac:dyDescent="0.25">
      <c r="A23" s="2"/>
      <c r="B23" s="2"/>
      <c r="C23" s="2"/>
      <c r="D23" s="2"/>
      <c r="E23" s="2" t="s">
        <v>145</v>
      </c>
      <c r="F23" s="3">
        <v>110.53</v>
      </c>
      <c r="G23" s="16"/>
      <c r="H23" s="3">
        <v>15</v>
      </c>
      <c r="I23" s="16"/>
      <c r="J23" s="3">
        <v>0</v>
      </c>
      <c r="K23" s="16"/>
      <c r="L23" s="16"/>
      <c r="M23" s="16"/>
      <c r="N23" s="3">
        <v>63.68</v>
      </c>
      <c r="O23" s="16"/>
      <c r="P23" s="3">
        <v>36</v>
      </c>
      <c r="Q23" s="16"/>
      <c r="R23" s="3">
        <f t="shared" si="8"/>
        <v>174.21</v>
      </c>
      <c r="S23" s="16"/>
      <c r="T23" s="3">
        <f t="shared" si="9"/>
        <v>51</v>
      </c>
      <c r="U23" s="16"/>
      <c r="V23" s="3">
        <v>721.74</v>
      </c>
      <c r="W23" s="16"/>
      <c r="X23" s="3">
        <v>2809</v>
      </c>
      <c r="Y23" s="16"/>
      <c r="Z23" s="3">
        <v>2.0499999999999998</v>
      </c>
      <c r="AA23" s="16"/>
      <c r="AB23" s="3">
        <v>3</v>
      </c>
      <c r="AC23" s="16"/>
      <c r="AD23" s="3">
        <v>4.8</v>
      </c>
      <c r="AE23" s="16"/>
      <c r="AF23" s="3">
        <v>6</v>
      </c>
      <c r="AG23" s="16"/>
      <c r="AH23" s="3">
        <v>0</v>
      </c>
      <c r="AI23" s="16"/>
      <c r="AJ23" s="16"/>
      <c r="AK23" s="16"/>
      <c r="AL23" s="3">
        <f t="shared" si="10"/>
        <v>6.85</v>
      </c>
      <c r="AM23" s="16"/>
      <c r="AN23" s="3">
        <f t="shared" si="17"/>
        <v>9</v>
      </c>
      <c r="AO23" s="16"/>
      <c r="AP23" s="3">
        <v>4.08</v>
      </c>
      <c r="AQ23" s="16"/>
      <c r="AR23" s="3">
        <v>6</v>
      </c>
      <c r="AS23" s="16"/>
      <c r="AT23" s="3">
        <v>11.51</v>
      </c>
      <c r="AU23" s="16"/>
      <c r="AV23" s="3">
        <v>18</v>
      </c>
      <c r="AW23" s="16"/>
      <c r="AX23" s="3">
        <v>5.53</v>
      </c>
      <c r="AY23" s="16"/>
      <c r="AZ23" s="3">
        <v>6</v>
      </c>
      <c r="BA23" s="16"/>
      <c r="BB23" s="3">
        <v>64.72</v>
      </c>
      <c r="BC23" s="16"/>
      <c r="BD23" s="3">
        <v>89</v>
      </c>
      <c r="BE23" s="16"/>
      <c r="BF23" s="3">
        <v>0</v>
      </c>
      <c r="BG23" s="16"/>
      <c r="BH23" s="16"/>
      <c r="BI23" s="16"/>
      <c r="BJ23" s="3">
        <f t="shared" si="11"/>
        <v>70.25</v>
      </c>
      <c r="BK23" s="16"/>
      <c r="BL23" s="3">
        <f t="shared" si="18"/>
        <v>95</v>
      </c>
      <c r="BM23" s="16"/>
      <c r="BN23" s="3">
        <v>350.03</v>
      </c>
      <c r="BO23" s="16"/>
      <c r="BP23" s="3">
        <v>424</v>
      </c>
      <c r="BQ23" s="16"/>
      <c r="BR23" s="3">
        <v>81.510000000000005</v>
      </c>
      <c r="BS23" s="16"/>
      <c r="BT23" s="3">
        <v>118</v>
      </c>
      <c r="BU23" s="16"/>
      <c r="BV23" s="3">
        <v>68.349999999999994</v>
      </c>
      <c r="BW23" s="16"/>
      <c r="BX23" s="3">
        <v>239</v>
      </c>
      <c r="BY23" s="16"/>
      <c r="BZ23" s="3">
        <f t="shared" si="12"/>
        <v>499.89</v>
      </c>
      <c r="CA23" s="16"/>
      <c r="CB23" s="3">
        <f t="shared" si="19"/>
        <v>781</v>
      </c>
      <c r="CC23" s="16"/>
      <c r="CD23" s="3">
        <v>0</v>
      </c>
      <c r="CE23" s="16"/>
      <c r="CF23" s="16"/>
      <c r="CG23" s="16"/>
      <c r="CH23" s="3">
        <f t="shared" si="13"/>
        <v>592.58000000000004</v>
      </c>
      <c r="CI23" s="16"/>
      <c r="CJ23" s="3">
        <f t="shared" si="20"/>
        <v>909</v>
      </c>
      <c r="CK23" s="16"/>
      <c r="CL23" s="3">
        <v>0</v>
      </c>
      <c r="CM23" s="16"/>
      <c r="CN23" s="16"/>
      <c r="CO23" s="16"/>
      <c r="CP23" s="3">
        <v>0</v>
      </c>
      <c r="CQ23" s="16"/>
      <c r="CR23" s="16"/>
      <c r="CS23" s="16"/>
      <c r="CT23" s="3">
        <v>0</v>
      </c>
      <c r="CU23" s="16"/>
      <c r="CV23" s="16"/>
      <c r="CW23" s="16"/>
      <c r="CX23" s="3">
        <f t="shared" si="14"/>
        <v>0</v>
      </c>
      <c r="CY23" s="16"/>
      <c r="CZ23" s="16"/>
      <c r="DA23" s="16"/>
      <c r="DB23" s="3">
        <v>0</v>
      </c>
      <c r="DC23" s="16"/>
      <c r="DD23" s="3">
        <v>0</v>
      </c>
      <c r="DE23" s="16"/>
      <c r="DF23" s="3">
        <f t="shared" si="15"/>
        <v>1488.53</v>
      </c>
      <c r="DG23" s="16"/>
      <c r="DH23" s="3">
        <f t="shared" si="16"/>
        <v>3769</v>
      </c>
    </row>
    <row r="24" spans="1:112" x14ac:dyDescent="0.25">
      <c r="A24" s="2"/>
      <c r="B24" s="2"/>
      <c r="C24" s="2"/>
      <c r="D24" s="2"/>
      <c r="E24" s="2" t="s">
        <v>146</v>
      </c>
      <c r="F24" s="3">
        <v>396.38</v>
      </c>
      <c r="G24" s="16"/>
      <c r="H24" s="3">
        <v>522</v>
      </c>
      <c r="I24" s="16"/>
      <c r="J24" s="3">
        <v>0</v>
      </c>
      <c r="K24" s="16"/>
      <c r="L24" s="16"/>
      <c r="M24" s="16"/>
      <c r="N24" s="3">
        <v>1716.58</v>
      </c>
      <c r="O24" s="16"/>
      <c r="P24" s="3">
        <v>2109</v>
      </c>
      <c r="Q24" s="16"/>
      <c r="R24" s="3">
        <f t="shared" si="8"/>
        <v>2112.96</v>
      </c>
      <c r="S24" s="16"/>
      <c r="T24" s="3">
        <f t="shared" si="9"/>
        <v>2631</v>
      </c>
      <c r="U24" s="16"/>
      <c r="V24" s="3">
        <v>1711.59</v>
      </c>
      <c r="W24" s="16"/>
      <c r="X24" s="3">
        <v>1841</v>
      </c>
      <c r="Y24" s="16"/>
      <c r="Z24" s="3">
        <v>74.209999999999994</v>
      </c>
      <c r="AA24" s="16"/>
      <c r="AB24" s="3">
        <v>98</v>
      </c>
      <c r="AC24" s="16"/>
      <c r="AD24" s="3">
        <v>199.21</v>
      </c>
      <c r="AE24" s="16"/>
      <c r="AF24" s="3">
        <v>229</v>
      </c>
      <c r="AG24" s="16"/>
      <c r="AH24" s="3">
        <v>0</v>
      </c>
      <c r="AI24" s="16"/>
      <c r="AJ24" s="16"/>
      <c r="AK24" s="16"/>
      <c r="AL24" s="3">
        <f t="shared" si="10"/>
        <v>273.42</v>
      </c>
      <c r="AM24" s="16"/>
      <c r="AN24" s="3">
        <f t="shared" si="17"/>
        <v>327</v>
      </c>
      <c r="AO24" s="16"/>
      <c r="AP24" s="3">
        <v>148.43</v>
      </c>
      <c r="AQ24" s="16"/>
      <c r="AR24" s="3">
        <v>195</v>
      </c>
      <c r="AS24" s="16"/>
      <c r="AT24" s="3">
        <v>411.69</v>
      </c>
      <c r="AU24" s="16"/>
      <c r="AV24" s="3">
        <v>558</v>
      </c>
      <c r="AW24" s="16"/>
      <c r="AX24" s="3">
        <v>185.1</v>
      </c>
      <c r="AY24" s="16"/>
      <c r="AZ24" s="3">
        <v>177</v>
      </c>
      <c r="BA24" s="16"/>
      <c r="BB24" s="3">
        <v>2221.0100000000002</v>
      </c>
      <c r="BC24" s="16"/>
      <c r="BD24" s="3">
        <v>2735</v>
      </c>
      <c r="BE24" s="16"/>
      <c r="BF24" s="3">
        <v>0</v>
      </c>
      <c r="BG24" s="16"/>
      <c r="BH24" s="16"/>
      <c r="BI24" s="16"/>
      <c r="BJ24" s="3">
        <f t="shared" si="11"/>
        <v>2406.11</v>
      </c>
      <c r="BK24" s="16"/>
      <c r="BL24" s="3">
        <f t="shared" si="18"/>
        <v>2912</v>
      </c>
      <c r="BM24" s="16"/>
      <c r="BN24" s="3">
        <v>528.34</v>
      </c>
      <c r="BO24" s="16"/>
      <c r="BP24" s="3">
        <v>848</v>
      </c>
      <c r="BQ24" s="16"/>
      <c r="BR24" s="3">
        <v>2207.48</v>
      </c>
      <c r="BS24" s="16"/>
      <c r="BT24" s="3">
        <v>2736</v>
      </c>
      <c r="BU24" s="16"/>
      <c r="BV24" s="3">
        <v>1468.4</v>
      </c>
      <c r="BW24" s="16"/>
      <c r="BX24" s="3">
        <v>2261</v>
      </c>
      <c r="BY24" s="16"/>
      <c r="BZ24" s="3">
        <f t="shared" si="12"/>
        <v>4204.22</v>
      </c>
      <c r="CA24" s="16"/>
      <c r="CB24" s="3">
        <f t="shared" si="19"/>
        <v>5845</v>
      </c>
      <c r="CC24" s="16"/>
      <c r="CD24" s="3">
        <v>0</v>
      </c>
      <c r="CE24" s="16"/>
      <c r="CF24" s="16"/>
      <c r="CG24" s="16"/>
      <c r="CH24" s="3">
        <f t="shared" si="13"/>
        <v>7443.87</v>
      </c>
      <c r="CI24" s="16"/>
      <c r="CJ24" s="3">
        <f t="shared" si="20"/>
        <v>9837</v>
      </c>
      <c r="CK24" s="16"/>
      <c r="CL24" s="3">
        <v>0</v>
      </c>
      <c r="CM24" s="16"/>
      <c r="CN24" s="16"/>
      <c r="CO24" s="16"/>
      <c r="CP24" s="3">
        <v>0</v>
      </c>
      <c r="CQ24" s="16"/>
      <c r="CR24" s="16"/>
      <c r="CS24" s="16"/>
      <c r="CT24" s="3">
        <v>0</v>
      </c>
      <c r="CU24" s="16"/>
      <c r="CV24" s="16"/>
      <c r="CW24" s="16"/>
      <c r="CX24" s="3">
        <f t="shared" si="14"/>
        <v>0</v>
      </c>
      <c r="CY24" s="16"/>
      <c r="CZ24" s="16"/>
      <c r="DA24" s="16"/>
      <c r="DB24" s="3">
        <v>0</v>
      </c>
      <c r="DC24" s="16"/>
      <c r="DD24" s="3">
        <v>0</v>
      </c>
      <c r="DE24" s="16"/>
      <c r="DF24" s="3">
        <f t="shared" si="15"/>
        <v>11268.42</v>
      </c>
      <c r="DG24" s="16"/>
      <c r="DH24" s="3">
        <f t="shared" si="16"/>
        <v>14309</v>
      </c>
    </row>
    <row r="25" spans="1:112" x14ac:dyDescent="0.25">
      <c r="A25" s="2"/>
      <c r="B25" s="2"/>
      <c r="C25" s="2"/>
      <c r="D25" s="2"/>
      <c r="E25" s="2" t="s">
        <v>147</v>
      </c>
      <c r="F25" s="3">
        <v>65.73</v>
      </c>
      <c r="G25" s="16"/>
      <c r="H25" s="3">
        <v>91</v>
      </c>
      <c r="I25" s="16"/>
      <c r="J25" s="3">
        <v>0</v>
      </c>
      <c r="K25" s="16"/>
      <c r="L25" s="16"/>
      <c r="M25" s="16"/>
      <c r="N25" s="3">
        <v>199.38</v>
      </c>
      <c r="O25" s="16"/>
      <c r="P25" s="3">
        <v>218</v>
      </c>
      <c r="Q25" s="16"/>
      <c r="R25" s="3">
        <f t="shared" si="8"/>
        <v>265.11</v>
      </c>
      <c r="S25" s="16"/>
      <c r="T25" s="3">
        <f t="shared" si="9"/>
        <v>309</v>
      </c>
      <c r="U25" s="16"/>
      <c r="V25" s="3">
        <v>304.5</v>
      </c>
      <c r="W25" s="16"/>
      <c r="X25" s="3">
        <v>363</v>
      </c>
      <c r="Y25" s="16"/>
      <c r="Z25" s="3">
        <v>13.17</v>
      </c>
      <c r="AA25" s="16"/>
      <c r="AB25" s="3">
        <v>18</v>
      </c>
      <c r="AC25" s="16"/>
      <c r="AD25" s="3">
        <v>30.48</v>
      </c>
      <c r="AE25" s="16"/>
      <c r="AF25" s="3">
        <v>36</v>
      </c>
      <c r="AG25" s="16"/>
      <c r="AH25" s="3">
        <v>0</v>
      </c>
      <c r="AI25" s="16"/>
      <c r="AJ25" s="16"/>
      <c r="AK25" s="16"/>
      <c r="AL25" s="3">
        <f t="shared" si="10"/>
        <v>43.65</v>
      </c>
      <c r="AM25" s="16"/>
      <c r="AN25" s="3">
        <f t="shared" si="17"/>
        <v>54</v>
      </c>
      <c r="AO25" s="16"/>
      <c r="AP25" s="3">
        <v>26.28</v>
      </c>
      <c r="AQ25" s="16"/>
      <c r="AR25" s="3">
        <v>36</v>
      </c>
      <c r="AS25" s="16"/>
      <c r="AT25" s="3">
        <v>74.67</v>
      </c>
      <c r="AU25" s="16"/>
      <c r="AV25" s="3">
        <v>109</v>
      </c>
      <c r="AW25" s="16"/>
      <c r="AX25" s="3">
        <v>34.619999999999997</v>
      </c>
      <c r="AY25" s="16"/>
      <c r="AZ25" s="3">
        <v>36</v>
      </c>
      <c r="BA25" s="16"/>
      <c r="BB25" s="3">
        <v>415.11</v>
      </c>
      <c r="BC25" s="16"/>
      <c r="BD25" s="3">
        <v>545</v>
      </c>
      <c r="BE25" s="16"/>
      <c r="BF25" s="3">
        <v>0</v>
      </c>
      <c r="BG25" s="16"/>
      <c r="BH25" s="16"/>
      <c r="BI25" s="16"/>
      <c r="BJ25" s="3">
        <f t="shared" si="11"/>
        <v>449.73</v>
      </c>
      <c r="BK25" s="16"/>
      <c r="BL25" s="3">
        <f t="shared" si="18"/>
        <v>581</v>
      </c>
      <c r="BM25" s="16"/>
      <c r="BN25" s="3">
        <v>88.44</v>
      </c>
      <c r="BO25" s="16"/>
      <c r="BP25" s="3">
        <v>145</v>
      </c>
      <c r="BQ25" s="16"/>
      <c r="BR25" s="3">
        <v>525.66</v>
      </c>
      <c r="BS25" s="16"/>
      <c r="BT25" s="3">
        <v>726</v>
      </c>
      <c r="BU25" s="16"/>
      <c r="BV25" s="3">
        <v>615.96</v>
      </c>
      <c r="BW25" s="16"/>
      <c r="BX25" s="3">
        <v>545</v>
      </c>
      <c r="BY25" s="16"/>
      <c r="BZ25" s="3">
        <f t="shared" si="12"/>
        <v>1230.06</v>
      </c>
      <c r="CA25" s="16"/>
      <c r="CB25" s="3">
        <f t="shared" si="19"/>
        <v>1416</v>
      </c>
      <c r="CC25" s="16"/>
      <c r="CD25" s="3">
        <v>0</v>
      </c>
      <c r="CE25" s="16"/>
      <c r="CF25" s="16"/>
      <c r="CG25" s="16"/>
      <c r="CH25" s="3">
        <f t="shared" si="13"/>
        <v>1824.39</v>
      </c>
      <c r="CI25" s="16"/>
      <c r="CJ25" s="3">
        <f t="shared" si="20"/>
        <v>2196</v>
      </c>
      <c r="CK25" s="16"/>
      <c r="CL25" s="3">
        <v>0</v>
      </c>
      <c r="CM25" s="16"/>
      <c r="CN25" s="16"/>
      <c r="CO25" s="16"/>
      <c r="CP25" s="3">
        <v>0</v>
      </c>
      <c r="CQ25" s="16"/>
      <c r="CR25" s="16"/>
      <c r="CS25" s="16"/>
      <c r="CT25" s="3">
        <v>0</v>
      </c>
      <c r="CU25" s="16"/>
      <c r="CV25" s="16"/>
      <c r="CW25" s="16"/>
      <c r="CX25" s="3">
        <f t="shared" si="14"/>
        <v>0</v>
      </c>
      <c r="CY25" s="16"/>
      <c r="CZ25" s="16"/>
      <c r="DA25" s="16"/>
      <c r="DB25" s="3">
        <v>0</v>
      </c>
      <c r="DC25" s="16"/>
      <c r="DD25" s="3">
        <v>0</v>
      </c>
      <c r="DE25" s="16"/>
      <c r="DF25" s="3">
        <f t="shared" si="15"/>
        <v>2394</v>
      </c>
      <c r="DG25" s="16"/>
      <c r="DH25" s="3">
        <f t="shared" si="16"/>
        <v>2868</v>
      </c>
    </row>
    <row r="26" spans="1:112" x14ac:dyDescent="0.25">
      <c r="A26" s="2"/>
      <c r="B26" s="2"/>
      <c r="C26" s="2"/>
      <c r="D26" s="2"/>
      <c r="E26" s="2" t="s">
        <v>148</v>
      </c>
      <c r="F26" s="3">
        <v>16.72</v>
      </c>
      <c r="G26" s="16"/>
      <c r="H26" s="3">
        <v>26</v>
      </c>
      <c r="I26" s="16"/>
      <c r="J26" s="3">
        <v>0</v>
      </c>
      <c r="K26" s="16"/>
      <c r="L26" s="16"/>
      <c r="M26" s="16"/>
      <c r="N26" s="3">
        <v>59.98</v>
      </c>
      <c r="O26" s="16"/>
      <c r="P26" s="3">
        <v>63</v>
      </c>
      <c r="Q26" s="16"/>
      <c r="R26" s="3">
        <f t="shared" si="8"/>
        <v>76.7</v>
      </c>
      <c r="S26" s="16"/>
      <c r="T26" s="3">
        <f t="shared" si="9"/>
        <v>89</v>
      </c>
      <c r="U26" s="16"/>
      <c r="V26" s="3">
        <v>6651.63</v>
      </c>
      <c r="W26" s="16"/>
      <c r="X26" s="3">
        <v>7985</v>
      </c>
      <c r="Y26" s="16"/>
      <c r="Z26" s="3">
        <v>3.34</v>
      </c>
      <c r="AA26" s="16"/>
      <c r="AB26" s="3">
        <v>5</v>
      </c>
      <c r="AC26" s="16"/>
      <c r="AD26" s="3">
        <v>7.31</v>
      </c>
      <c r="AE26" s="16"/>
      <c r="AF26" s="3">
        <v>11</v>
      </c>
      <c r="AG26" s="16"/>
      <c r="AH26" s="3">
        <v>0</v>
      </c>
      <c r="AI26" s="16"/>
      <c r="AJ26" s="16"/>
      <c r="AK26" s="16"/>
      <c r="AL26" s="3">
        <f t="shared" si="10"/>
        <v>10.65</v>
      </c>
      <c r="AM26" s="16"/>
      <c r="AN26" s="3">
        <f t="shared" si="17"/>
        <v>16</v>
      </c>
      <c r="AO26" s="16"/>
      <c r="AP26" s="3">
        <v>6.69</v>
      </c>
      <c r="AQ26" s="16"/>
      <c r="AR26" s="3">
        <v>11</v>
      </c>
      <c r="AS26" s="16"/>
      <c r="AT26" s="3">
        <v>19.46</v>
      </c>
      <c r="AU26" s="16"/>
      <c r="AV26" s="3">
        <v>32</v>
      </c>
      <c r="AW26" s="16"/>
      <c r="AX26" s="3">
        <v>7.93</v>
      </c>
      <c r="AY26" s="16"/>
      <c r="AZ26" s="3">
        <v>11</v>
      </c>
      <c r="BA26" s="16"/>
      <c r="BB26" s="3">
        <v>103.48</v>
      </c>
      <c r="BC26" s="16"/>
      <c r="BD26" s="3">
        <v>158</v>
      </c>
      <c r="BE26" s="16"/>
      <c r="BF26" s="3">
        <v>0</v>
      </c>
      <c r="BG26" s="16"/>
      <c r="BH26" s="16"/>
      <c r="BI26" s="16"/>
      <c r="BJ26" s="3">
        <f t="shared" si="11"/>
        <v>111.41</v>
      </c>
      <c r="BK26" s="16"/>
      <c r="BL26" s="3">
        <f t="shared" si="18"/>
        <v>169</v>
      </c>
      <c r="BM26" s="16"/>
      <c r="BN26" s="3">
        <v>27.37</v>
      </c>
      <c r="BO26" s="16"/>
      <c r="BP26" s="3">
        <v>42</v>
      </c>
      <c r="BQ26" s="16"/>
      <c r="BR26" s="3">
        <v>133.82</v>
      </c>
      <c r="BS26" s="16"/>
      <c r="BT26" s="3">
        <v>211</v>
      </c>
      <c r="BU26" s="16"/>
      <c r="BV26" s="3">
        <v>106.6</v>
      </c>
      <c r="BW26" s="16"/>
      <c r="BX26" s="3">
        <v>158</v>
      </c>
      <c r="BY26" s="16"/>
      <c r="BZ26" s="3">
        <f t="shared" si="12"/>
        <v>267.79000000000002</v>
      </c>
      <c r="CA26" s="16"/>
      <c r="CB26" s="3">
        <f t="shared" si="19"/>
        <v>411</v>
      </c>
      <c r="CC26" s="16"/>
      <c r="CD26" s="3">
        <v>0</v>
      </c>
      <c r="CE26" s="16"/>
      <c r="CF26" s="16"/>
      <c r="CG26" s="16"/>
      <c r="CH26" s="3">
        <f t="shared" si="13"/>
        <v>416</v>
      </c>
      <c r="CI26" s="16"/>
      <c r="CJ26" s="3">
        <f t="shared" si="20"/>
        <v>639</v>
      </c>
      <c r="CK26" s="16"/>
      <c r="CL26" s="3">
        <v>0</v>
      </c>
      <c r="CM26" s="16"/>
      <c r="CN26" s="16"/>
      <c r="CO26" s="16"/>
      <c r="CP26" s="3">
        <v>0</v>
      </c>
      <c r="CQ26" s="16"/>
      <c r="CR26" s="16"/>
      <c r="CS26" s="16"/>
      <c r="CT26" s="3">
        <v>0</v>
      </c>
      <c r="CU26" s="16"/>
      <c r="CV26" s="16"/>
      <c r="CW26" s="16"/>
      <c r="CX26" s="3">
        <f t="shared" si="14"/>
        <v>0</v>
      </c>
      <c r="CY26" s="16"/>
      <c r="CZ26" s="16"/>
      <c r="DA26" s="16"/>
      <c r="DB26" s="3">
        <v>0</v>
      </c>
      <c r="DC26" s="16"/>
      <c r="DD26" s="3">
        <v>0</v>
      </c>
      <c r="DE26" s="16"/>
      <c r="DF26" s="3">
        <f t="shared" si="15"/>
        <v>7144.33</v>
      </c>
      <c r="DG26" s="16"/>
      <c r="DH26" s="3">
        <f t="shared" si="16"/>
        <v>8713</v>
      </c>
    </row>
    <row r="27" spans="1:112" x14ac:dyDescent="0.25">
      <c r="A27" s="2"/>
      <c r="B27" s="2"/>
      <c r="C27" s="2"/>
      <c r="D27" s="2"/>
      <c r="E27" s="2" t="s">
        <v>149</v>
      </c>
      <c r="F27" s="3">
        <v>7698.75</v>
      </c>
      <c r="G27" s="16"/>
      <c r="H27" s="3">
        <v>15008</v>
      </c>
      <c r="I27" s="16"/>
      <c r="J27" s="3">
        <v>0</v>
      </c>
      <c r="K27" s="16"/>
      <c r="L27" s="16"/>
      <c r="M27" s="16"/>
      <c r="N27" s="3">
        <v>1768.92</v>
      </c>
      <c r="O27" s="16"/>
      <c r="P27" s="3">
        <v>2020</v>
      </c>
      <c r="Q27" s="16"/>
      <c r="R27" s="3">
        <f t="shared" si="8"/>
        <v>9467.67</v>
      </c>
      <c r="S27" s="16"/>
      <c r="T27" s="3">
        <f t="shared" si="9"/>
        <v>17028</v>
      </c>
      <c r="U27" s="16"/>
      <c r="V27" s="3">
        <v>1424.5</v>
      </c>
      <c r="W27" s="16"/>
      <c r="X27" s="3">
        <v>533</v>
      </c>
      <c r="Y27" s="16"/>
      <c r="Z27" s="3">
        <v>621.25</v>
      </c>
      <c r="AA27" s="16"/>
      <c r="AB27" s="3">
        <v>1502</v>
      </c>
      <c r="AC27" s="16"/>
      <c r="AD27" s="3">
        <v>297.64999999999998</v>
      </c>
      <c r="AE27" s="16"/>
      <c r="AF27" s="3">
        <v>4003</v>
      </c>
      <c r="AG27" s="16"/>
      <c r="AH27" s="3">
        <v>0</v>
      </c>
      <c r="AI27" s="16"/>
      <c r="AJ27" s="16"/>
      <c r="AK27" s="16"/>
      <c r="AL27" s="3">
        <f t="shared" si="10"/>
        <v>918.9</v>
      </c>
      <c r="AM27" s="16"/>
      <c r="AN27" s="3">
        <f t="shared" si="17"/>
        <v>5505</v>
      </c>
      <c r="AO27" s="16"/>
      <c r="AP27" s="3">
        <v>0</v>
      </c>
      <c r="AQ27" s="16"/>
      <c r="AR27" s="3">
        <v>3</v>
      </c>
      <c r="AS27" s="16"/>
      <c r="AT27" s="3">
        <v>1444.95</v>
      </c>
      <c r="AU27" s="16"/>
      <c r="AV27" s="3">
        <v>10</v>
      </c>
      <c r="AW27" s="16"/>
      <c r="AX27" s="3">
        <v>0</v>
      </c>
      <c r="AY27" s="16"/>
      <c r="AZ27" s="3">
        <v>3</v>
      </c>
      <c r="BA27" s="16"/>
      <c r="BB27" s="3">
        <v>2.4700000000000002</v>
      </c>
      <c r="BC27" s="16"/>
      <c r="BD27" s="3">
        <v>549</v>
      </c>
      <c r="BE27" s="16"/>
      <c r="BF27" s="3">
        <v>0</v>
      </c>
      <c r="BG27" s="16"/>
      <c r="BH27" s="16"/>
      <c r="BI27" s="16"/>
      <c r="BJ27" s="3">
        <f t="shared" si="11"/>
        <v>2.4700000000000002</v>
      </c>
      <c r="BK27" s="16"/>
      <c r="BL27" s="3">
        <f t="shared" si="18"/>
        <v>552</v>
      </c>
      <c r="BM27" s="16"/>
      <c r="BN27" s="3">
        <v>1175.1400000000001</v>
      </c>
      <c r="BO27" s="16"/>
      <c r="BP27" s="3">
        <v>1013</v>
      </c>
      <c r="BQ27" s="16"/>
      <c r="BR27" s="3">
        <v>125.49</v>
      </c>
      <c r="BS27" s="16"/>
      <c r="BT27" s="3">
        <v>66</v>
      </c>
      <c r="BU27" s="16"/>
      <c r="BV27" s="3">
        <v>1924.46</v>
      </c>
      <c r="BW27" s="16"/>
      <c r="BX27" s="3">
        <v>4049</v>
      </c>
      <c r="BY27" s="16"/>
      <c r="BZ27" s="3">
        <f t="shared" si="12"/>
        <v>3225.09</v>
      </c>
      <c r="CA27" s="16"/>
      <c r="CB27" s="3">
        <f t="shared" si="19"/>
        <v>5128</v>
      </c>
      <c r="CC27" s="16"/>
      <c r="CD27" s="3">
        <v>0</v>
      </c>
      <c r="CE27" s="16"/>
      <c r="CF27" s="16"/>
      <c r="CG27" s="16"/>
      <c r="CH27" s="3">
        <f t="shared" si="13"/>
        <v>5591.41</v>
      </c>
      <c r="CI27" s="16"/>
      <c r="CJ27" s="3">
        <f t="shared" si="20"/>
        <v>11198</v>
      </c>
      <c r="CK27" s="16"/>
      <c r="CL27" s="3">
        <v>0</v>
      </c>
      <c r="CM27" s="16"/>
      <c r="CN27" s="16"/>
      <c r="CO27" s="16"/>
      <c r="CP27" s="3">
        <v>0.09</v>
      </c>
      <c r="CQ27" s="16"/>
      <c r="CR27" s="16"/>
      <c r="CS27" s="16"/>
      <c r="CT27" s="3">
        <v>0</v>
      </c>
      <c r="CU27" s="16"/>
      <c r="CV27" s="16"/>
      <c r="CW27" s="16"/>
      <c r="CX27" s="3">
        <f t="shared" si="14"/>
        <v>0.09</v>
      </c>
      <c r="CY27" s="16"/>
      <c r="CZ27" s="16"/>
      <c r="DA27" s="16"/>
      <c r="DB27" s="3">
        <v>0</v>
      </c>
      <c r="DC27" s="16"/>
      <c r="DD27" s="3">
        <v>0</v>
      </c>
      <c r="DE27" s="16"/>
      <c r="DF27" s="3">
        <f t="shared" si="15"/>
        <v>16483.669999999998</v>
      </c>
      <c r="DG27" s="16"/>
      <c r="DH27" s="3">
        <f t="shared" si="16"/>
        <v>28759</v>
      </c>
    </row>
    <row r="28" spans="1:112" x14ac:dyDescent="0.25">
      <c r="A28" s="2"/>
      <c r="B28" s="2"/>
      <c r="C28" s="2"/>
      <c r="D28" s="2"/>
      <c r="E28" s="2" t="s">
        <v>150</v>
      </c>
      <c r="F28" s="3">
        <v>6.38</v>
      </c>
      <c r="G28" s="16"/>
      <c r="H28" s="3"/>
      <c r="I28" s="16"/>
      <c r="J28" s="3">
        <v>0</v>
      </c>
      <c r="K28" s="16"/>
      <c r="L28" s="16"/>
      <c r="M28" s="16"/>
      <c r="N28" s="3">
        <v>15.32</v>
      </c>
      <c r="O28" s="16"/>
      <c r="P28" s="3"/>
      <c r="Q28" s="16"/>
      <c r="R28" s="3">
        <f t="shared" si="8"/>
        <v>21.7</v>
      </c>
      <c r="S28" s="16"/>
      <c r="T28" s="3"/>
      <c r="U28" s="16"/>
      <c r="V28" s="3">
        <v>523.83000000000004</v>
      </c>
      <c r="W28" s="16"/>
      <c r="X28" s="3">
        <v>1258</v>
      </c>
      <c r="Y28" s="16"/>
      <c r="Z28" s="3">
        <v>1.28</v>
      </c>
      <c r="AA28" s="16"/>
      <c r="AB28" s="3"/>
      <c r="AC28" s="16"/>
      <c r="AD28" s="3">
        <v>2.5499999999999998</v>
      </c>
      <c r="AE28" s="16"/>
      <c r="AF28" s="3"/>
      <c r="AG28" s="16"/>
      <c r="AH28" s="3">
        <v>0</v>
      </c>
      <c r="AI28" s="16"/>
      <c r="AJ28" s="16"/>
      <c r="AK28" s="16"/>
      <c r="AL28" s="3">
        <f t="shared" si="10"/>
        <v>3.83</v>
      </c>
      <c r="AM28" s="16"/>
      <c r="AN28" s="3"/>
      <c r="AO28" s="16"/>
      <c r="AP28" s="3">
        <v>2.5499999999999998</v>
      </c>
      <c r="AQ28" s="16"/>
      <c r="AR28" s="3"/>
      <c r="AS28" s="16"/>
      <c r="AT28" s="3">
        <v>7.66</v>
      </c>
      <c r="AU28" s="16"/>
      <c r="AV28" s="3"/>
      <c r="AW28" s="16"/>
      <c r="AX28" s="3">
        <v>2.5499999999999998</v>
      </c>
      <c r="AY28" s="16"/>
      <c r="AZ28" s="3"/>
      <c r="BA28" s="16"/>
      <c r="BB28" s="3">
        <v>38.29</v>
      </c>
      <c r="BC28" s="16"/>
      <c r="BD28" s="3">
        <v>5000</v>
      </c>
      <c r="BE28" s="16"/>
      <c r="BF28" s="3">
        <v>0</v>
      </c>
      <c r="BG28" s="16"/>
      <c r="BH28" s="16"/>
      <c r="BI28" s="16"/>
      <c r="BJ28" s="3">
        <f t="shared" si="11"/>
        <v>40.840000000000003</v>
      </c>
      <c r="BK28" s="16"/>
      <c r="BL28" s="3">
        <f t="shared" si="18"/>
        <v>5000</v>
      </c>
      <c r="BM28" s="16"/>
      <c r="BN28" s="3">
        <v>10.210000000000001</v>
      </c>
      <c r="BO28" s="16"/>
      <c r="BP28" s="3"/>
      <c r="BQ28" s="16"/>
      <c r="BR28" s="3">
        <v>51.05</v>
      </c>
      <c r="BS28" s="16"/>
      <c r="BT28" s="3"/>
      <c r="BU28" s="16"/>
      <c r="BV28" s="3">
        <v>38.29</v>
      </c>
      <c r="BW28" s="16"/>
      <c r="BX28" s="3"/>
      <c r="BY28" s="16"/>
      <c r="BZ28" s="3">
        <f t="shared" si="12"/>
        <v>99.55</v>
      </c>
      <c r="CA28" s="16"/>
      <c r="CB28" s="3"/>
      <c r="CC28" s="16"/>
      <c r="CD28" s="3">
        <v>0</v>
      </c>
      <c r="CE28" s="16"/>
      <c r="CF28" s="16"/>
      <c r="CG28" s="16"/>
      <c r="CH28" s="3">
        <f t="shared" si="13"/>
        <v>154.43</v>
      </c>
      <c r="CI28" s="16"/>
      <c r="CJ28" s="3">
        <f t="shared" si="20"/>
        <v>5000</v>
      </c>
      <c r="CK28" s="16"/>
      <c r="CL28" s="3">
        <v>0</v>
      </c>
      <c r="CM28" s="16"/>
      <c r="CN28" s="16"/>
      <c r="CO28" s="16"/>
      <c r="CP28" s="3">
        <v>0</v>
      </c>
      <c r="CQ28" s="16"/>
      <c r="CR28" s="16"/>
      <c r="CS28" s="16"/>
      <c r="CT28" s="3">
        <v>0</v>
      </c>
      <c r="CU28" s="16"/>
      <c r="CV28" s="16"/>
      <c r="CW28" s="16"/>
      <c r="CX28" s="3">
        <f t="shared" si="14"/>
        <v>0</v>
      </c>
      <c r="CY28" s="16"/>
      <c r="CZ28" s="16"/>
      <c r="DA28" s="16"/>
      <c r="DB28" s="3">
        <v>0</v>
      </c>
      <c r="DC28" s="16"/>
      <c r="DD28" s="3">
        <v>0</v>
      </c>
      <c r="DE28" s="16"/>
      <c r="DF28" s="3">
        <f t="shared" si="15"/>
        <v>699.96</v>
      </c>
      <c r="DG28" s="16"/>
      <c r="DH28" s="3">
        <f t="shared" si="16"/>
        <v>6258</v>
      </c>
    </row>
    <row r="29" spans="1:112" x14ac:dyDescent="0.25">
      <c r="A29" s="2"/>
      <c r="B29" s="2"/>
      <c r="C29" s="2"/>
      <c r="D29" s="2"/>
      <c r="E29" s="2" t="s">
        <v>152</v>
      </c>
      <c r="F29" s="3">
        <v>1050.8800000000001</v>
      </c>
      <c r="G29" s="16"/>
      <c r="H29" s="3">
        <v>1708</v>
      </c>
      <c r="I29" s="16"/>
      <c r="J29" s="3">
        <v>0</v>
      </c>
      <c r="K29" s="16"/>
      <c r="L29" s="16"/>
      <c r="M29" s="16"/>
      <c r="N29" s="3">
        <v>7585.04</v>
      </c>
      <c r="O29" s="16"/>
      <c r="P29" s="3">
        <v>6726</v>
      </c>
      <c r="Q29" s="16"/>
      <c r="R29" s="3">
        <f t="shared" si="8"/>
        <v>8635.92</v>
      </c>
      <c r="S29" s="16"/>
      <c r="T29" s="3">
        <f>ROUND(H29+L29+P29,5)</f>
        <v>8434</v>
      </c>
      <c r="U29" s="16"/>
      <c r="V29" s="3">
        <v>183.54</v>
      </c>
      <c r="W29" s="16"/>
      <c r="X29" s="3">
        <v>342</v>
      </c>
      <c r="Y29" s="16"/>
      <c r="Z29" s="3">
        <v>9.1999999999999993</v>
      </c>
      <c r="AA29" s="16"/>
      <c r="AB29" s="3">
        <v>2</v>
      </c>
      <c r="AC29" s="16"/>
      <c r="AD29" s="3">
        <v>30.86</v>
      </c>
      <c r="AE29" s="16"/>
      <c r="AF29" s="3">
        <v>4</v>
      </c>
      <c r="AG29" s="16"/>
      <c r="AH29" s="3">
        <v>0</v>
      </c>
      <c r="AI29" s="16"/>
      <c r="AJ29" s="16"/>
      <c r="AK29" s="16"/>
      <c r="AL29" s="3">
        <f t="shared" si="10"/>
        <v>40.06</v>
      </c>
      <c r="AM29" s="16"/>
      <c r="AN29" s="3">
        <f>ROUND(AB29+AF29+AJ29,5)</f>
        <v>6</v>
      </c>
      <c r="AO29" s="16"/>
      <c r="AP29" s="3">
        <v>51.08</v>
      </c>
      <c r="AQ29" s="16"/>
      <c r="AR29" s="3">
        <v>60</v>
      </c>
      <c r="AS29" s="16"/>
      <c r="AT29" s="3">
        <v>78.69</v>
      </c>
      <c r="AU29" s="16"/>
      <c r="AV29" s="3">
        <v>294</v>
      </c>
      <c r="AW29" s="16"/>
      <c r="AX29" s="3">
        <v>23.55</v>
      </c>
      <c r="AY29" s="16"/>
      <c r="AZ29" s="3">
        <v>79</v>
      </c>
      <c r="BA29" s="16"/>
      <c r="BB29" s="3">
        <v>242.44</v>
      </c>
      <c r="BC29" s="16"/>
      <c r="BD29" s="3">
        <v>457</v>
      </c>
      <c r="BE29" s="16"/>
      <c r="BF29" s="3">
        <v>0</v>
      </c>
      <c r="BG29" s="16"/>
      <c r="BH29" s="16"/>
      <c r="BI29" s="16"/>
      <c r="BJ29" s="3">
        <f t="shared" si="11"/>
        <v>265.99</v>
      </c>
      <c r="BK29" s="16"/>
      <c r="BL29" s="3">
        <f t="shared" si="18"/>
        <v>536</v>
      </c>
      <c r="BM29" s="16"/>
      <c r="BN29" s="3">
        <v>13.71</v>
      </c>
      <c r="BO29" s="16"/>
      <c r="BP29" s="3">
        <v>17</v>
      </c>
      <c r="BQ29" s="16"/>
      <c r="BR29" s="3">
        <v>104.62</v>
      </c>
      <c r="BS29" s="16"/>
      <c r="BT29" s="3">
        <v>83</v>
      </c>
      <c r="BU29" s="16"/>
      <c r="BV29" s="3">
        <v>439.32</v>
      </c>
      <c r="BW29" s="16"/>
      <c r="BX29" s="3">
        <v>720</v>
      </c>
      <c r="BY29" s="16"/>
      <c r="BZ29" s="3">
        <f t="shared" si="12"/>
        <v>557.65</v>
      </c>
      <c r="CA29" s="16"/>
      <c r="CB29" s="3">
        <f>ROUND(BP29+BT29+BX29,5)</f>
        <v>820</v>
      </c>
      <c r="CC29" s="16"/>
      <c r="CD29" s="3">
        <v>0</v>
      </c>
      <c r="CE29" s="16"/>
      <c r="CF29" s="16"/>
      <c r="CG29" s="16"/>
      <c r="CH29" s="3">
        <f t="shared" si="13"/>
        <v>993.47</v>
      </c>
      <c r="CI29" s="16"/>
      <c r="CJ29" s="3">
        <f t="shared" si="20"/>
        <v>1716</v>
      </c>
      <c r="CK29" s="16"/>
      <c r="CL29" s="3">
        <v>0</v>
      </c>
      <c r="CM29" s="16"/>
      <c r="CN29" s="16"/>
      <c r="CO29" s="16"/>
      <c r="CP29" s="3">
        <v>0</v>
      </c>
      <c r="CQ29" s="16"/>
      <c r="CR29" s="16"/>
      <c r="CS29" s="16"/>
      <c r="CT29" s="3">
        <v>0</v>
      </c>
      <c r="CU29" s="16"/>
      <c r="CV29" s="16"/>
      <c r="CW29" s="16"/>
      <c r="CX29" s="3">
        <f t="shared" si="14"/>
        <v>0</v>
      </c>
      <c r="CY29" s="16"/>
      <c r="CZ29" s="16"/>
      <c r="DA29" s="16"/>
      <c r="DB29" s="3">
        <v>0</v>
      </c>
      <c r="DC29" s="16"/>
      <c r="DD29" s="3">
        <v>0</v>
      </c>
      <c r="DE29" s="16"/>
      <c r="DF29" s="3">
        <f t="shared" si="15"/>
        <v>9812.93</v>
      </c>
      <c r="DG29" s="16"/>
      <c r="DH29" s="3">
        <f t="shared" si="16"/>
        <v>10492</v>
      </c>
    </row>
    <row r="30" spans="1:112" x14ac:dyDescent="0.25">
      <c r="A30" s="2"/>
      <c r="B30" s="2"/>
      <c r="C30" s="2"/>
      <c r="D30" s="2"/>
      <c r="E30" s="2" t="s">
        <v>153</v>
      </c>
      <c r="F30" s="3">
        <v>0</v>
      </c>
      <c r="G30" s="16"/>
      <c r="H30" s="3"/>
      <c r="I30" s="16"/>
      <c r="J30" s="3">
        <v>0</v>
      </c>
      <c r="K30" s="16"/>
      <c r="L30" s="16"/>
      <c r="M30" s="16"/>
      <c r="N30" s="3">
        <v>4640</v>
      </c>
      <c r="O30" s="16"/>
      <c r="P30" s="3">
        <v>3232</v>
      </c>
      <c r="Q30" s="16"/>
      <c r="R30" s="3">
        <f t="shared" si="8"/>
        <v>4640</v>
      </c>
      <c r="S30" s="16"/>
      <c r="T30" s="3">
        <f>ROUND(H30+L30+P30,5)</f>
        <v>3232</v>
      </c>
      <c r="U30" s="16"/>
      <c r="V30" s="3">
        <v>0</v>
      </c>
      <c r="W30" s="16"/>
      <c r="X30" s="3"/>
      <c r="Y30" s="16"/>
      <c r="Z30" s="3">
        <v>0</v>
      </c>
      <c r="AA30" s="16"/>
      <c r="AB30" s="3"/>
      <c r="AC30" s="16"/>
      <c r="AD30" s="3">
        <v>0</v>
      </c>
      <c r="AE30" s="16"/>
      <c r="AF30" s="3"/>
      <c r="AG30" s="16"/>
      <c r="AH30" s="3">
        <v>0</v>
      </c>
      <c r="AI30" s="16"/>
      <c r="AJ30" s="16"/>
      <c r="AK30" s="16"/>
      <c r="AL30" s="3">
        <f t="shared" si="10"/>
        <v>0</v>
      </c>
      <c r="AM30" s="16"/>
      <c r="AN30" s="3"/>
      <c r="AO30" s="16"/>
      <c r="AP30" s="3">
        <v>0</v>
      </c>
      <c r="AQ30" s="16"/>
      <c r="AR30" s="3"/>
      <c r="AS30" s="16"/>
      <c r="AT30" s="3">
        <v>0</v>
      </c>
      <c r="AU30" s="16"/>
      <c r="AV30" s="3"/>
      <c r="AW30" s="16"/>
      <c r="AX30" s="3">
        <v>0</v>
      </c>
      <c r="AY30" s="16"/>
      <c r="AZ30" s="3"/>
      <c r="BA30" s="16"/>
      <c r="BB30" s="3">
        <v>0</v>
      </c>
      <c r="BC30" s="16"/>
      <c r="BD30" s="3"/>
      <c r="BE30" s="16"/>
      <c r="BF30" s="3">
        <v>0</v>
      </c>
      <c r="BG30" s="16"/>
      <c r="BH30" s="16"/>
      <c r="BI30" s="16"/>
      <c r="BJ30" s="3">
        <f t="shared" si="11"/>
        <v>0</v>
      </c>
      <c r="BK30" s="16"/>
      <c r="BL30" s="3"/>
      <c r="BM30" s="16"/>
      <c r="BN30" s="3">
        <v>0</v>
      </c>
      <c r="BO30" s="16"/>
      <c r="BP30" s="3"/>
      <c r="BQ30" s="16"/>
      <c r="BR30" s="3">
        <v>0</v>
      </c>
      <c r="BS30" s="16"/>
      <c r="BT30" s="3"/>
      <c r="BU30" s="16"/>
      <c r="BV30" s="3">
        <v>0</v>
      </c>
      <c r="BW30" s="16"/>
      <c r="BX30" s="3">
        <v>0</v>
      </c>
      <c r="BY30" s="16"/>
      <c r="BZ30" s="3">
        <f t="shared" si="12"/>
        <v>0</v>
      </c>
      <c r="CA30" s="16"/>
      <c r="CB30" s="3">
        <f>ROUND(BP30+BT30+BX30,5)</f>
        <v>0</v>
      </c>
      <c r="CC30" s="16"/>
      <c r="CD30" s="3">
        <v>0</v>
      </c>
      <c r="CE30" s="16"/>
      <c r="CF30" s="16"/>
      <c r="CG30" s="16"/>
      <c r="CH30" s="3">
        <f t="shared" si="13"/>
        <v>0</v>
      </c>
      <c r="CI30" s="16"/>
      <c r="CJ30" s="3">
        <f t="shared" si="20"/>
        <v>0</v>
      </c>
      <c r="CK30" s="16"/>
      <c r="CL30" s="3">
        <v>0</v>
      </c>
      <c r="CM30" s="16"/>
      <c r="CN30" s="16"/>
      <c r="CO30" s="16"/>
      <c r="CP30" s="3">
        <v>0</v>
      </c>
      <c r="CQ30" s="16"/>
      <c r="CR30" s="16"/>
      <c r="CS30" s="16"/>
      <c r="CT30" s="3">
        <v>0</v>
      </c>
      <c r="CU30" s="16"/>
      <c r="CV30" s="16"/>
      <c r="CW30" s="16"/>
      <c r="CX30" s="3">
        <f t="shared" si="14"/>
        <v>0</v>
      </c>
      <c r="CY30" s="16"/>
      <c r="CZ30" s="16"/>
      <c r="DA30" s="16"/>
      <c r="DB30" s="3">
        <v>0</v>
      </c>
      <c r="DC30" s="16"/>
      <c r="DD30" s="3">
        <v>0</v>
      </c>
      <c r="DE30" s="16"/>
      <c r="DF30" s="3">
        <f t="shared" si="15"/>
        <v>4640</v>
      </c>
      <c r="DG30" s="16"/>
      <c r="DH30" s="3">
        <f t="shared" si="16"/>
        <v>3232</v>
      </c>
    </row>
    <row r="31" spans="1:112" x14ac:dyDescent="0.25">
      <c r="A31" s="2"/>
      <c r="B31" s="2"/>
      <c r="C31" s="2"/>
      <c r="D31" s="2"/>
      <c r="E31" s="2" t="s">
        <v>154</v>
      </c>
      <c r="F31" s="3">
        <v>129.61000000000001</v>
      </c>
      <c r="G31" s="16"/>
      <c r="H31" s="3">
        <v>249</v>
      </c>
      <c r="I31" s="16"/>
      <c r="J31" s="3">
        <v>0</v>
      </c>
      <c r="K31" s="16"/>
      <c r="L31" s="16"/>
      <c r="M31" s="16"/>
      <c r="N31" s="3">
        <v>702.16</v>
      </c>
      <c r="O31" s="16"/>
      <c r="P31" s="3">
        <v>1528</v>
      </c>
      <c r="Q31" s="16"/>
      <c r="R31" s="3">
        <f t="shared" si="8"/>
        <v>831.77</v>
      </c>
      <c r="S31" s="16"/>
      <c r="T31" s="3">
        <f>ROUND(H31+L31+P31,5)</f>
        <v>1777</v>
      </c>
      <c r="U31" s="16"/>
      <c r="V31" s="3">
        <v>5629.58</v>
      </c>
      <c r="W31" s="16"/>
      <c r="X31" s="3">
        <v>996</v>
      </c>
      <c r="Y31" s="16"/>
      <c r="Z31" s="3">
        <v>23.7</v>
      </c>
      <c r="AA31" s="16"/>
      <c r="AB31" s="3">
        <v>50</v>
      </c>
      <c r="AC31" s="16"/>
      <c r="AD31" s="3">
        <v>60.35</v>
      </c>
      <c r="AE31" s="16"/>
      <c r="AF31" s="3"/>
      <c r="AG31" s="16"/>
      <c r="AH31" s="3">
        <v>0</v>
      </c>
      <c r="AI31" s="16"/>
      <c r="AJ31" s="16"/>
      <c r="AK31" s="16"/>
      <c r="AL31" s="3">
        <f t="shared" si="10"/>
        <v>84.05</v>
      </c>
      <c r="AM31" s="16"/>
      <c r="AN31" s="3">
        <f>ROUND(AB31+AF31+AJ31,5)</f>
        <v>50</v>
      </c>
      <c r="AO31" s="16"/>
      <c r="AP31" s="3">
        <v>95.37</v>
      </c>
      <c r="AQ31" s="16"/>
      <c r="AR31" s="3">
        <v>100</v>
      </c>
      <c r="AS31" s="16"/>
      <c r="AT31" s="3">
        <v>146.71</v>
      </c>
      <c r="AU31" s="16"/>
      <c r="AV31" s="3">
        <v>299</v>
      </c>
      <c r="AW31" s="16"/>
      <c r="AX31" s="3">
        <v>62.74</v>
      </c>
      <c r="AY31" s="16"/>
      <c r="AZ31" s="3">
        <v>250</v>
      </c>
      <c r="BA31" s="16"/>
      <c r="BB31" s="3">
        <v>756.89</v>
      </c>
      <c r="BC31" s="16"/>
      <c r="BD31" s="3">
        <v>1494</v>
      </c>
      <c r="BE31" s="16"/>
      <c r="BF31" s="3">
        <v>0</v>
      </c>
      <c r="BG31" s="16"/>
      <c r="BH31" s="16"/>
      <c r="BI31" s="16"/>
      <c r="BJ31" s="3">
        <f t="shared" si="11"/>
        <v>819.63</v>
      </c>
      <c r="BK31" s="16"/>
      <c r="BL31" s="3">
        <f>ROUND(AZ31+BD31+BH31,5)</f>
        <v>1744</v>
      </c>
      <c r="BM31" s="16"/>
      <c r="BN31" s="3">
        <v>840.79</v>
      </c>
      <c r="BO31" s="16"/>
      <c r="BP31" s="3">
        <v>398</v>
      </c>
      <c r="BQ31" s="16"/>
      <c r="BR31" s="3">
        <v>1087.33</v>
      </c>
      <c r="BS31" s="16"/>
      <c r="BT31" s="3">
        <v>1992</v>
      </c>
      <c r="BU31" s="16"/>
      <c r="BV31" s="3">
        <v>5429.46</v>
      </c>
      <c r="BW31" s="16"/>
      <c r="BX31" s="3">
        <v>6681</v>
      </c>
      <c r="BY31" s="16"/>
      <c r="BZ31" s="3">
        <f t="shared" si="12"/>
        <v>7357.58</v>
      </c>
      <c r="CA31" s="16"/>
      <c r="CB31" s="3">
        <f>ROUND(BP31+BT31+BX31,5)</f>
        <v>9071</v>
      </c>
      <c r="CC31" s="16"/>
      <c r="CD31" s="3">
        <v>0</v>
      </c>
      <c r="CE31" s="16"/>
      <c r="CF31" s="16"/>
      <c r="CG31" s="16"/>
      <c r="CH31" s="3">
        <f t="shared" si="13"/>
        <v>8503.34</v>
      </c>
      <c r="CI31" s="16"/>
      <c r="CJ31" s="3">
        <f t="shared" si="20"/>
        <v>11264</v>
      </c>
      <c r="CK31" s="16"/>
      <c r="CL31" s="3">
        <v>0</v>
      </c>
      <c r="CM31" s="16"/>
      <c r="CN31" s="16"/>
      <c r="CO31" s="16"/>
      <c r="CP31" s="3">
        <v>0</v>
      </c>
      <c r="CQ31" s="16"/>
      <c r="CR31" s="16"/>
      <c r="CS31" s="16"/>
      <c r="CT31" s="3">
        <v>0</v>
      </c>
      <c r="CU31" s="16"/>
      <c r="CV31" s="16"/>
      <c r="CW31" s="16"/>
      <c r="CX31" s="3">
        <f t="shared" si="14"/>
        <v>0</v>
      </c>
      <c r="CY31" s="16"/>
      <c r="CZ31" s="16"/>
      <c r="DA31" s="16"/>
      <c r="DB31" s="3">
        <v>0</v>
      </c>
      <c r="DC31" s="16"/>
      <c r="DD31" s="3">
        <v>0</v>
      </c>
      <c r="DE31" s="16"/>
      <c r="DF31" s="3">
        <f t="shared" si="15"/>
        <v>14964.69</v>
      </c>
      <c r="DG31" s="16"/>
      <c r="DH31" s="3">
        <f t="shared" si="16"/>
        <v>14037</v>
      </c>
    </row>
    <row r="32" spans="1:112" x14ac:dyDescent="0.25">
      <c r="A32" s="2"/>
      <c r="B32" s="2"/>
      <c r="C32" s="2"/>
      <c r="D32" s="2"/>
      <c r="E32" s="2" t="s">
        <v>155</v>
      </c>
      <c r="F32" s="3">
        <v>1707.78</v>
      </c>
      <c r="G32" s="16"/>
      <c r="H32" s="3">
        <v>382</v>
      </c>
      <c r="I32" s="16"/>
      <c r="J32" s="3">
        <v>0</v>
      </c>
      <c r="K32" s="16"/>
      <c r="L32" s="16"/>
      <c r="M32" s="16"/>
      <c r="N32" s="3">
        <v>15325.81</v>
      </c>
      <c r="O32" s="16"/>
      <c r="P32" s="3">
        <v>916</v>
      </c>
      <c r="Q32" s="16"/>
      <c r="R32" s="3">
        <f t="shared" si="8"/>
        <v>17033.59</v>
      </c>
      <c r="S32" s="16"/>
      <c r="T32" s="3">
        <f>ROUND(H32+L32+P32,5)</f>
        <v>1298</v>
      </c>
      <c r="U32" s="16"/>
      <c r="V32" s="3">
        <v>5353.04</v>
      </c>
      <c r="W32" s="16"/>
      <c r="X32" s="3">
        <v>3327</v>
      </c>
      <c r="Y32" s="16"/>
      <c r="Z32" s="3">
        <v>28.3</v>
      </c>
      <c r="AA32" s="16"/>
      <c r="AB32" s="3">
        <v>76</v>
      </c>
      <c r="AC32" s="16"/>
      <c r="AD32" s="3">
        <v>1627.78</v>
      </c>
      <c r="AE32" s="16"/>
      <c r="AF32" s="3">
        <v>153</v>
      </c>
      <c r="AG32" s="16"/>
      <c r="AH32" s="3">
        <v>0</v>
      </c>
      <c r="AI32" s="16"/>
      <c r="AJ32" s="16"/>
      <c r="AK32" s="16"/>
      <c r="AL32" s="3">
        <f t="shared" si="10"/>
        <v>1656.08</v>
      </c>
      <c r="AM32" s="16"/>
      <c r="AN32" s="3">
        <f>ROUND(AB32+AF32+AJ32,5)</f>
        <v>229</v>
      </c>
      <c r="AO32" s="16"/>
      <c r="AP32" s="3">
        <v>56.59</v>
      </c>
      <c r="AQ32" s="16"/>
      <c r="AR32" s="3">
        <v>153</v>
      </c>
      <c r="AS32" s="16"/>
      <c r="AT32" s="3">
        <v>206.48</v>
      </c>
      <c r="AU32" s="16"/>
      <c r="AV32" s="3">
        <v>458</v>
      </c>
      <c r="AW32" s="16"/>
      <c r="AX32" s="3">
        <v>153.06</v>
      </c>
      <c r="AY32" s="16"/>
      <c r="AZ32" s="3">
        <v>2453</v>
      </c>
      <c r="BA32" s="16"/>
      <c r="BB32" s="3">
        <v>17180.23</v>
      </c>
      <c r="BC32" s="16"/>
      <c r="BD32" s="3">
        <v>17290</v>
      </c>
      <c r="BE32" s="16"/>
      <c r="BF32" s="3">
        <v>0</v>
      </c>
      <c r="BG32" s="16"/>
      <c r="BH32" s="16"/>
      <c r="BI32" s="16"/>
      <c r="BJ32" s="3">
        <f t="shared" si="11"/>
        <v>17333.29</v>
      </c>
      <c r="BK32" s="16"/>
      <c r="BL32" s="3">
        <f>ROUND(AZ32+BD32+BH32,5)</f>
        <v>19743</v>
      </c>
      <c r="BM32" s="16"/>
      <c r="BN32" s="3">
        <v>3350.4</v>
      </c>
      <c r="BO32" s="16"/>
      <c r="BP32" s="3">
        <v>611</v>
      </c>
      <c r="BQ32" s="16"/>
      <c r="BR32" s="3">
        <v>1044.52</v>
      </c>
      <c r="BS32" s="16"/>
      <c r="BT32" s="3">
        <v>3053</v>
      </c>
      <c r="BU32" s="16"/>
      <c r="BV32" s="3">
        <v>2397.98</v>
      </c>
      <c r="BW32" s="16"/>
      <c r="BX32" s="3">
        <v>2290</v>
      </c>
      <c r="BY32" s="16"/>
      <c r="BZ32" s="3">
        <f t="shared" si="12"/>
        <v>6792.9</v>
      </c>
      <c r="CA32" s="16"/>
      <c r="CB32" s="3">
        <f>ROUND(BP32+BT32+BX32,5)</f>
        <v>5954</v>
      </c>
      <c r="CC32" s="16"/>
      <c r="CD32" s="3">
        <v>0</v>
      </c>
      <c r="CE32" s="16"/>
      <c r="CF32" s="16"/>
      <c r="CG32" s="16"/>
      <c r="CH32" s="3">
        <f t="shared" si="13"/>
        <v>26045.34</v>
      </c>
      <c r="CI32" s="16"/>
      <c r="CJ32" s="3">
        <f t="shared" si="20"/>
        <v>26537</v>
      </c>
      <c r="CK32" s="16"/>
      <c r="CL32" s="3">
        <v>0</v>
      </c>
      <c r="CM32" s="16"/>
      <c r="CN32" s="16"/>
      <c r="CO32" s="16"/>
      <c r="CP32" s="3">
        <v>0</v>
      </c>
      <c r="CQ32" s="16"/>
      <c r="CR32" s="16"/>
      <c r="CS32" s="16"/>
      <c r="CT32" s="3">
        <v>0</v>
      </c>
      <c r="CU32" s="16"/>
      <c r="CV32" s="16"/>
      <c r="CW32" s="16"/>
      <c r="CX32" s="3">
        <f t="shared" si="14"/>
        <v>0</v>
      </c>
      <c r="CY32" s="16"/>
      <c r="CZ32" s="16"/>
      <c r="DA32" s="16"/>
      <c r="DB32" s="3">
        <v>0</v>
      </c>
      <c r="DC32" s="16"/>
      <c r="DD32" s="3">
        <v>0</v>
      </c>
      <c r="DE32" s="16"/>
      <c r="DF32" s="3">
        <f t="shared" si="15"/>
        <v>48431.97</v>
      </c>
      <c r="DG32" s="16"/>
      <c r="DH32" s="3">
        <f t="shared" si="16"/>
        <v>31162</v>
      </c>
    </row>
    <row r="33" spans="1:112" ht="15.75" thickBot="1" x14ac:dyDescent="0.3">
      <c r="A33" s="2"/>
      <c r="B33" s="2"/>
      <c r="C33" s="2"/>
      <c r="D33" s="2"/>
      <c r="E33" s="2" t="s">
        <v>362</v>
      </c>
      <c r="F33" s="4">
        <v>0</v>
      </c>
      <c r="G33" s="16"/>
      <c r="H33" s="4"/>
      <c r="I33" s="16"/>
      <c r="J33" s="4">
        <v>0</v>
      </c>
      <c r="K33" s="16"/>
      <c r="L33" s="16"/>
      <c r="M33" s="16"/>
      <c r="N33" s="4">
        <v>0</v>
      </c>
      <c r="O33" s="16"/>
      <c r="P33" s="4"/>
      <c r="Q33" s="16"/>
      <c r="R33" s="4">
        <f t="shared" si="8"/>
        <v>0</v>
      </c>
      <c r="S33" s="16"/>
      <c r="T33" s="4"/>
      <c r="U33" s="16"/>
      <c r="V33" s="4">
        <v>0</v>
      </c>
      <c r="W33" s="16"/>
      <c r="X33" s="4"/>
      <c r="Y33" s="16"/>
      <c r="Z33" s="4">
        <v>0</v>
      </c>
      <c r="AA33" s="16"/>
      <c r="AB33" s="4"/>
      <c r="AC33" s="16"/>
      <c r="AD33" s="4">
        <v>0</v>
      </c>
      <c r="AE33" s="16"/>
      <c r="AF33" s="4"/>
      <c r="AG33" s="16"/>
      <c r="AH33" s="4">
        <v>0</v>
      </c>
      <c r="AI33" s="16"/>
      <c r="AJ33" s="16"/>
      <c r="AK33" s="16"/>
      <c r="AL33" s="4">
        <f t="shared" si="10"/>
        <v>0</v>
      </c>
      <c r="AM33" s="16"/>
      <c r="AN33" s="4"/>
      <c r="AO33" s="16"/>
      <c r="AP33" s="4">
        <v>0</v>
      </c>
      <c r="AQ33" s="16"/>
      <c r="AR33" s="4"/>
      <c r="AS33" s="16"/>
      <c r="AT33" s="4">
        <v>0</v>
      </c>
      <c r="AU33" s="16"/>
      <c r="AV33" s="4"/>
      <c r="AW33" s="16"/>
      <c r="AX33" s="4">
        <v>0</v>
      </c>
      <c r="AY33" s="16"/>
      <c r="AZ33" s="4"/>
      <c r="BA33" s="16"/>
      <c r="BB33" s="4">
        <v>5316.63</v>
      </c>
      <c r="BC33" s="16"/>
      <c r="BD33" s="4"/>
      <c r="BE33" s="16"/>
      <c r="BF33" s="4">
        <v>0</v>
      </c>
      <c r="BG33" s="16"/>
      <c r="BH33" s="16"/>
      <c r="BI33" s="16"/>
      <c r="BJ33" s="4">
        <f t="shared" si="11"/>
        <v>5316.63</v>
      </c>
      <c r="BK33" s="16"/>
      <c r="BL33" s="4"/>
      <c r="BM33" s="16"/>
      <c r="BN33" s="4">
        <v>0</v>
      </c>
      <c r="BO33" s="16"/>
      <c r="BP33" s="4"/>
      <c r="BQ33" s="16"/>
      <c r="BR33" s="4">
        <v>0</v>
      </c>
      <c r="BS33" s="16"/>
      <c r="BT33" s="4"/>
      <c r="BU33" s="16"/>
      <c r="BV33" s="4">
        <v>0</v>
      </c>
      <c r="BW33" s="16"/>
      <c r="BX33" s="4"/>
      <c r="BY33" s="16"/>
      <c r="BZ33" s="4">
        <f t="shared" si="12"/>
        <v>0</v>
      </c>
      <c r="CA33" s="16"/>
      <c r="CB33" s="4"/>
      <c r="CC33" s="16"/>
      <c r="CD33" s="4">
        <v>0</v>
      </c>
      <c r="CE33" s="16"/>
      <c r="CF33" s="16"/>
      <c r="CG33" s="16"/>
      <c r="CH33" s="4">
        <f t="shared" si="13"/>
        <v>5316.63</v>
      </c>
      <c r="CI33" s="16"/>
      <c r="CJ33" s="4"/>
      <c r="CK33" s="16"/>
      <c r="CL33" s="4">
        <v>0</v>
      </c>
      <c r="CM33" s="16"/>
      <c r="CN33" s="16"/>
      <c r="CO33" s="16"/>
      <c r="CP33" s="4">
        <v>0</v>
      </c>
      <c r="CQ33" s="16"/>
      <c r="CR33" s="16"/>
      <c r="CS33" s="16"/>
      <c r="CT33" s="4">
        <v>0</v>
      </c>
      <c r="CU33" s="16"/>
      <c r="CV33" s="16"/>
      <c r="CW33" s="16"/>
      <c r="CX33" s="4">
        <f t="shared" si="14"/>
        <v>0</v>
      </c>
      <c r="CY33" s="16"/>
      <c r="CZ33" s="16"/>
      <c r="DA33" s="16"/>
      <c r="DB33" s="4">
        <v>0</v>
      </c>
      <c r="DC33" s="16"/>
      <c r="DD33" s="4">
        <v>0</v>
      </c>
      <c r="DE33" s="16"/>
      <c r="DF33" s="4">
        <f t="shared" si="15"/>
        <v>5316.63</v>
      </c>
      <c r="DG33" s="16"/>
      <c r="DH33" s="4">
        <f t="shared" si="16"/>
        <v>0</v>
      </c>
    </row>
    <row r="34" spans="1:112" ht="15.75" thickBot="1" x14ac:dyDescent="0.3">
      <c r="A34" s="2"/>
      <c r="B34" s="2"/>
      <c r="C34" s="2"/>
      <c r="D34" s="2" t="s">
        <v>156</v>
      </c>
      <c r="E34" s="2"/>
      <c r="F34" s="5">
        <f>ROUND(SUM(F16:F33),5)</f>
        <v>17955.91</v>
      </c>
      <c r="G34" s="16"/>
      <c r="H34" s="5">
        <f>ROUND(SUM(H16:H33),5)</f>
        <v>29385</v>
      </c>
      <c r="I34" s="16"/>
      <c r="J34" s="5">
        <f>ROUND(SUM(J16:J33),5)</f>
        <v>0</v>
      </c>
      <c r="K34" s="16"/>
      <c r="L34" s="16"/>
      <c r="M34" s="16"/>
      <c r="N34" s="5">
        <f>ROUND(SUM(N16:N33),5)</f>
        <v>65418.27</v>
      </c>
      <c r="O34" s="16"/>
      <c r="P34" s="5">
        <f>ROUND(SUM(P16:P33),5)</f>
        <v>68612</v>
      </c>
      <c r="Q34" s="16"/>
      <c r="R34" s="5">
        <f t="shared" si="8"/>
        <v>83374.179999999993</v>
      </c>
      <c r="S34" s="16"/>
      <c r="T34" s="5">
        <f>ROUND(H34+L34+P34,5)</f>
        <v>97997</v>
      </c>
      <c r="U34" s="16"/>
      <c r="V34" s="5">
        <f>ROUND(SUM(V16:V33),5)</f>
        <v>61346.84</v>
      </c>
      <c r="W34" s="16"/>
      <c r="X34" s="5">
        <f>ROUND(SUM(X16:X33),5)</f>
        <v>69424</v>
      </c>
      <c r="Y34" s="16"/>
      <c r="Z34" s="5">
        <f>ROUND(SUM(Z16:Z33),5)</f>
        <v>1997.83</v>
      </c>
      <c r="AA34" s="16"/>
      <c r="AB34" s="5">
        <f>ROUND(SUM(AB16:AB33),5)</f>
        <v>3388</v>
      </c>
      <c r="AC34" s="16"/>
      <c r="AD34" s="5">
        <f>ROUND(SUM(AD16:AD33),5)</f>
        <v>5913.68</v>
      </c>
      <c r="AE34" s="16"/>
      <c r="AF34" s="5">
        <f>ROUND(SUM(AF16:AF33),5)</f>
        <v>12481</v>
      </c>
      <c r="AG34" s="16"/>
      <c r="AH34" s="5">
        <f>ROUND(SUM(AH16:AH33),5)</f>
        <v>0</v>
      </c>
      <c r="AI34" s="16"/>
      <c r="AJ34" s="16"/>
      <c r="AK34" s="16"/>
      <c r="AL34" s="5">
        <f t="shared" si="10"/>
        <v>7911.51</v>
      </c>
      <c r="AM34" s="16"/>
      <c r="AN34" s="5">
        <f>ROUND(AB34+AF34+AJ34,5)</f>
        <v>15869</v>
      </c>
      <c r="AO34" s="16"/>
      <c r="AP34" s="5">
        <f>ROUND(SUM(AP16:AP33),5)</f>
        <v>2833.44</v>
      </c>
      <c r="AQ34" s="16"/>
      <c r="AR34" s="5">
        <f>ROUND(SUM(AR16:AR33),5)</f>
        <v>3828</v>
      </c>
      <c r="AS34" s="16"/>
      <c r="AT34" s="5">
        <f>ROUND(SUM(AT16:AT33),5)</f>
        <v>10386.290000000001</v>
      </c>
      <c r="AU34" s="16"/>
      <c r="AV34" s="5">
        <f>ROUND(SUM(AV16:AV33),5)</f>
        <v>12916</v>
      </c>
      <c r="AW34" s="16"/>
      <c r="AX34" s="5">
        <f>ROUND(SUM(AX16:AX33),5)</f>
        <v>3671.7</v>
      </c>
      <c r="AY34" s="16"/>
      <c r="AZ34" s="5">
        <f>ROUND(SUM(AZ16:AZ33),5)</f>
        <v>6822</v>
      </c>
      <c r="BA34" s="16"/>
      <c r="BB34" s="5">
        <f>ROUND(SUM(BB16:BB33),5)</f>
        <v>65148.06</v>
      </c>
      <c r="BC34" s="16"/>
      <c r="BD34" s="5">
        <f>ROUND(SUM(BD16:BD33),5)</f>
        <v>76532</v>
      </c>
      <c r="BE34" s="16"/>
      <c r="BF34" s="5">
        <f>ROUND(SUM(BF16:BF33),5)</f>
        <v>0</v>
      </c>
      <c r="BG34" s="16"/>
      <c r="BH34" s="16"/>
      <c r="BI34" s="16"/>
      <c r="BJ34" s="5">
        <f t="shared" si="11"/>
        <v>68819.759999999995</v>
      </c>
      <c r="BK34" s="16"/>
      <c r="BL34" s="5">
        <f>ROUND(AZ34+BD34+BH34,5)</f>
        <v>83354</v>
      </c>
      <c r="BM34" s="16"/>
      <c r="BN34" s="5">
        <f>ROUND(SUM(BN16:BN33),5)</f>
        <v>14715.77</v>
      </c>
      <c r="BO34" s="16"/>
      <c r="BP34" s="5">
        <f>ROUND(SUM(BP16:BP33),5)</f>
        <v>21896</v>
      </c>
      <c r="BQ34" s="16"/>
      <c r="BR34" s="5">
        <f>ROUND(SUM(BR16:BR33),5)</f>
        <v>32604.68</v>
      </c>
      <c r="BS34" s="16"/>
      <c r="BT34" s="5">
        <f>ROUND(SUM(BT16:BT33),5)</f>
        <v>57644</v>
      </c>
      <c r="BU34" s="16"/>
      <c r="BV34" s="5">
        <f>ROUND(SUM(BV16:BV33),5)</f>
        <v>81569.820000000007</v>
      </c>
      <c r="BW34" s="16"/>
      <c r="BX34" s="5">
        <f>ROUND(SUM(BX16:BX33),5)</f>
        <v>97039</v>
      </c>
      <c r="BY34" s="16"/>
      <c r="BZ34" s="5">
        <f t="shared" si="12"/>
        <v>128890.27</v>
      </c>
      <c r="CA34" s="16"/>
      <c r="CB34" s="5">
        <f>ROUND(BP34+BT34+BX34,5)</f>
        <v>176579</v>
      </c>
      <c r="CC34" s="16"/>
      <c r="CD34" s="5">
        <f>ROUND(SUM(CD16:CD33),5)</f>
        <v>0</v>
      </c>
      <c r="CE34" s="16"/>
      <c r="CF34" s="16"/>
      <c r="CG34" s="16"/>
      <c r="CH34" s="5">
        <f t="shared" si="13"/>
        <v>218841.27</v>
      </c>
      <c r="CI34" s="16"/>
      <c r="CJ34" s="5">
        <f>ROUND(AN34+AR34+AV34+BL34+CB34+CF34,5)</f>
        <v>292546</v>
      </c>
      <c r="CK34" s="16"/>
      <c r="CL34" s="5">
        <f>ROUND(SUM(CL16:CL33),5)</f>
        <v>0</v>
      </c>
      <c r="CM34" s="16"/>
      <c r="CN34" s="16"/>
      <c r="CO34" s="16"/>
      <c r="CP34" s="5">
        <f>ROUND(SUM(CP16:CP33),5)</f>
        <v>0.09</v>
      </c>
      <c r="CQ34" s="16"/>
      <c r="CR34" s="16"/>
      <c r="CS34" s="16"/>
      <c r="CT34" s="5">
        <f>ROUND(SUM(CT16:CT33),5)</f>
        <v>0</v>
      </c>
      <c r="CU34" s="16"/>
      <c r="CV34" s="16"/>
      <c r="CW34" s="16"/>
      <c r="CX34" s="5">
        <f t="shared" si="14"/>
        <v>0.09</v>
      </c>
      <c r="CY34" s="16"/>
      <c r="CZ34" s="16"/>
      <c r="DA34" s="16"/>
      <c r="DB34" s="5">
        <f>ROUND(SUM(DB16:DB33),5)</f>
        <v>-0.03</v>
      </c>
      <c r="DC34" s="16"/>
      <c r="DD34" s="5">
        <f>ROUND(SUM(DD16:DD33),5)</f>
        <v>0</v>
      </c>
      <c r="DE34" s="16"/>
      <c r="DF34" s="5">
        <f t="shared" si="15"/>
        <v>363562.35</v>
      </c>
      <c r="DG34" s="16"/>
      <c r="DH34" s="5">
        <f t="shared" si="16"/>
        <v>459967</v>
      </c>
    </row>
    <row r="35" spans="1:112" ht="15.75" thickBot="1" x14ac:dyDescent="0.3">
      <c r="A35" s="2"/>
      <c r="B35" s="2" t="s">
        <v>157</v>
      </c>
      <c r="C35" s="2"/>
      <c r="D35" s="2"/>
      <c r="E35" s="2"/>
      <c r="F35" s="5">
        <f>ROUND(F4+F15-F34,5)</f>
        <v>-17598.89</v>
      </c>
      <c r="G35" s="16"/>
      <c r="H35" s="5">
        <f>ROUND(H4+H15-H34,5)</f>
        <v>-29385</v>
      </c>
      <c r="I35" s="16"/>
      <c r="J35" s="5">
        <f>ROUND(J4+J15-J34,5)</f>
        <v>-257.25</v>
      </c>
      <c r="K35" s="16"/>
      <c r="L35" s="16"/>
      <c r="M35" s="16"/>
      <c r="N35" s="5">
        <f>ROUND(N4+N15-N34,5)</f>
        <v>137727.18</v>
      </c>
      <c r="O35" s="16"/>
      <c r="P35" s="5">
        <f>ROUND(P4+P15-P34,5)</f>
        <v>129242</v>
      </c>
      <c r="Q35" s="16"/>
      <c r="R35" s="5">
        <f t="shared" si="8"/>
        <v>119871.03999999999</v>
      </c>
      <c r="S35" s="16"/>
      <c r="T35" s="5">
        <f>ROUND(H35+L35+P35,5)</f>
        <v>99857</v>
      </c>
      <c r="U35" s="16"/>
      <c r="V35" s="5">
        <f>ROUND(V4+V15-V34,5)</f>
        <v>11068.14</v>
      </c>
      <c r="W35" s="16"/>
      <c r="X35" s="5">
        <f>ROUND(X4+X15-X34,5)</f>
        <v>23576</v>
      </c>
      <c r="Y35" s="16"/>
      <c r="Z35" s="5">
        <f>ROUND(Z4+Z15-Z34,5)</f>
        <v>-1997.83</v>
      </c>
      <c r="AA35" s="16"/>
      <c r="AB35" s="5">
        <f>ROUND(AB4+AB15-AB34,5)</f>
        <v>-3388</v>
      </c>
      <c r="AC35" s="16"/>
      <c r="AD35" s="5">
        <f>ROUND(AD4+AD15-AD34,5)</f>
        <v>-5913.68</v>
      </c>
      <c r="AE35" s="16"/>
      <c r="AF35" s="5">
        <f>ROUND(AF4+AF15-AF34,5)</f>
        <v>-12481</v>
      </c>
      <c r="AG35" s="16"/>
      <c r="AH35" s="5">
        <f>ROUND(AH4+AH15-AH34,5)</f>
        <v>0</v>
      </c>
      <c r="AI35" s="16"/>
      <c r="AJ35" s="16"/>
      <c r="AK35" s="16"/>
      <c r="AL35" s="5">
        <f t="shared" si="10"/>
        <v>-7911.51</v>
      </c>
      <c r="AM35" s="16"/>
      <c r="AN35" s="5">
        <f>ROUND(AB35+AF35+AJ35,5)</f>
        <v>-15869</v>
      </c>
      <c r="AO35" s="16"/>
      <c r="AP35" s="5">
        <f>ROUND(AP4+AP15-AP34,5)</f>
        <v>-2833.44</v>
      </c>
      <c r="AQ35" s="16"/>
      <c r="AR35" s="5">
        <f>ROUND(AR4+AR15-AR34,5)</f>
        <v>-3828</v>
      </c>
      <c r="AS35" s="16"/>
      <c r="AT35" s="5">
        <f>ROUND(AT4+AT15-AT34,5)</f>
        <v>-10225.19</v>
      </c>
      <c r="AU35" s="16"/>
      <c r="AV35" s="5">
        <f>ROUND(AV4+AV15-AV34,5)</f>
        <v>-12916</v>
      </c>
      <c r="AW35" s="16"/>
      <c r="AX35" s="5">
        <f>ROUND(AX4+AX15-AX34,5)</f>
        <v>11972.02</v>
      </c>
      <c r="AY35" s="16"/>
      <c r="AZ35" s="5">
        <f>ROUND(AZ4+AZ15-AZ34,5)</f>
        <v>18178</v>
      </c>
      <c r="BA35" s="16"/>
      <c r="BB35" s="5">
        <f>ROUND(BB4+BB15-BB34,5)</f>
        <v>13908.57</v>
      </c>
      <c r="BC35" s="16"/>
      <c r="BD35" s="5">
        <f>ROUND(BD4+BD15-BD34,5)</f>
        <v>39718</v>
      </c>
      <c r="BE35" s="16"/>
      <c r="BF35" s="5">
        <f>ROUND(BF4+BF15-BF34,5)</f>
        <v>950</v>
      </c>
      <c r="BG35" s="16"/>
      <c r="BH35" s="16"/>
      <c r="BI35" s="16"/>
      <c r="BJ35" s="5">
        <f t="shared" si="11"/>
        <v>26830.59</v>
      </c>
      <c r="BK35" s="16"/>
      <c r="BL35" s="5">
        <f>ROUND(AZ35+BD35+BH35,5)</f>
        <v>57896</v>
      </c>
      <c r="BM35" s="16"/>
      <c r="BN35" s="5">
        <f>ROUND(BN4+BN15-BN34,5)</f>
        <v>-8044.99</v>
      </c>
      <c r="BO35" s="16"/>
      <c r="BP35" s="5">
        <f>ROUND(BP4+BP15-BP34,5)</f>
        <v>-21896</v>
      </c>
      <c r="BQ35" s="16"/>
      <c r="BR35" s="5">
        <f>ROUND(BR4+BR15-BR34,5)</f>
        <v>-30364.68</v>
      </c>
      <c r="BS35" s="16"/>
      <c r="BT35" s="5">
        <f>ROUND(BT4+BT15-BT34,5)</f>
        <v>-32644</v>
      </c>
      <c r="BU35" s="16"/>
      <c r="BV35" s="5">
        <f>ROUND(BV4+BV15-BV34,5)</f>
        <v>-79199.820000000007</v>
      </c>
      <c r="BW35" s="16"/>
      <c r="BX35" s="5">
        <f>ROUND(BX4+BX15-BX34,5)</f>
        <v>-89539</v>
      </c>
      <c r="BY35" s="16"/>
      <c r="BZ35" s="5">
        <f t="shared" si="12"/>
        <v>-117609.49</v>
      </c>
      <c r="CA35" s="16"/>
      <c r="CB35" s="5">
        <f>ROUND(BP35+BT35+BX35,5)</f>
        <v>-144079</v>
      </c>
      <c r="CC35" s="16"/>
      <c r="CD35" s="5">
        <f>ROUND(CD4+CD15-CD34,5)</f>
        <v>35.53</v>
      </c>
      <c r="CE35" s="16"/>
      <c r="CF35" s="16"/>
      <c r="CG35" s="16"/>
      <c r="CH35" s="5">
        <f t="shared" si="13"/>
        <v>-111713.51</v>
      </c>
      <c r="CI35" s="16"/>
      <c r="CJ35" s="5">
        <f>ROUND(AN35+AR35+AV35+BL35+CB35+CF35,5)</f>
        <v>-118796</v>
      </c>
      <c r="CK35" s="16"/>
      <c r="CL35" s="5">
        <f>ROUND(CL4+CL15-CL34,5)</f>
        <v>0</v>
      </c>
      <c r="CM35" s="16"/>
      <c r="CN35" s="16"/>
      <c r="CO35" s="16"/>
      <c r="CP35" s="5">
        <f>ROUND(CP4+CP15-CP34,5)</f>
        <v>-0.09</v>
      </c>
      <c r="CQ35" s="16"/>
      <c r="CR35" s="16"/>
      <c r="CS35" s="16"/>
      <c r="CT35" s="5">
        <f>ROUND(CT4+CT15-CT34,5)</f>
        <v>0</v>
      </c>
      <c r="CU35" s="16"/>
      <c r="CV35" s="16"/>
      <c r="CW35" s="16"/>
      <c r="CX35" s="5">
        <f t="shared" si="14"/>
        <v>-0.09</v>
      </c>
      <c r="CY35" s="16"/>
      <c r="CZ35" s="16"/>
      <c r="DA35" s="16"/>
      <c r="DB35" s="5">
        <f>ROUND(DB4+DB15-DB34,5)</f>
        <v>0.03</v>
      </c>
      <c r="DC35" s="16"/>
      <c r="DD35" s="5">
        <f>ROUND(DD4+DD15-DD34,5)</f>
        <v>0</v>
      </c>
      <c r="DE35" s="16"/>
      <c r="DF35" s="5">
        <f t="shared" si="15"/>
        <v>19225.61</v>
      </c>
      <c r="DG35" s="16"/>
      <c r="DH35" s="5">
        <f t="shared" si="16"/>
        <v>4637</v>
      </c>
    </row>
    <row r="36" spans="1:112" s="9" customFormat="1" ht="12" thickBot="1" x14ac:dyDescent="0.25">
      <c r="A36" s="2" t="s">
        <v>71</v>
      </c>
      <c r="B36" s="2"/>
      <c r="C36" s="2"/>
      <c r="D36" s="2"/>
      <c r="E36" s="2"/>
      <c r="F36" s="8">
        <f>F35</f>
        <v>-17598.89</v>
      </c>
      <c r="G36" s="2"/>
      <c r="H36" s="8">
        <f>H35</f>
        <v>-29385</v>
      </c>
      <c r="I36" s="2"/>
      <c r="J36" s="8">
        <f>J35</f>
        <v>-257.25</v>
      </c>
      <c r="K36" s="2"/>
      <c r="L36" s="2"/>
      <c r="M36" s="2"/>
      <c r="N36" s="8">
        <f>N35</f>
        <v>137727.18</v>
      </c>
      <c r="O36" s="2"/>
      <c r="P36" s="8">
        <f>P35</f>
        <v>129242</v>
      </c>
      <c r="Q36" s="2"/>
      <c r="R36" s="8">
        <f t="shared" si="8"/>
        <v>119871.03999999999</v>
      </c>
      <c r="S36" s="2"/>
      <c r="T36" s="8">
        <f>ROUND(H36+L36+P36,5)</f>
        <v>99857</v>
      </c>
      <c r="U36" s="2"/>
      <c r="V36" s="8">
        <f>V35</f>
        <v>11068.14</v>
      </c>
      <c r="W36" s="2"/>
      <c r="X36" s="8">
        <f>X35</f>
        <v>23576</v>
      </c>
      <c r="Y36" s="2"/>
      <c r="Z36" s="8">
        <f>Z35</f>
        <v>-1997.83</v>
      </c>
      <c r="AA36" s="2"/>
      <c r="AB36" s="8">
        <f>AB35</f>
        <v>-3388</v>
      </c>
      <c r="AC36" s="2"/>
      <c r="AD36" s="8">
        <f>AD35</f>
        <v>-5913.68</v>
      </c>
      <c r="AE36" s="2"/>
      <c r="AF36" s="8">
        <f>AF35</f>
        <v>-12481</v>
      </c>
      <c r="AG36" s="2"/>
      <c r="AH36" s="8">
        <f>AH35</f>
        <v>0</v>
      </c>
      <c r="AI36" s="2"/>
      <c r="AJ36" s="2"/>
      <c r="AK36" s="2"/>
      <c r="AL36" s="8">
        <f t="shared" si="10"/>
        <v>-7911.51</v>
      </c>
      <c r="AM36" s="2"/>
      <c r="AN36" s="8">
        <f>ROUND(AB36+AF36+AJ36,5)</f>
        <v>-15869</v>
      </c>
      <c r="AO36" s="2"/>
      <c r="AP36" s="8">
        <f>AP35</f>
        <v>-2833.44</v>
      </c>
      <c r="AQ36" s="2"/>
      <c r="AR36" s="8">
        <f>AR35</f>
        <v>-3828</v>
      </c>
      <c r="AS36" s="2"/>
      <c r="AT36" s="8">
        <f>AT35</f>
        <v>-10225.19</v>
      </c>
      <c r="AU36" s="2"/>
      <c r="AV36" s="8">
        <f>AV35</f>
        <v>-12916</v>
      </c>
      <c r="AW36" s="2"/>
      <c r="AX36" s="8">
        <f>AX35</f>
        <v>11972.02</v>
      </c>
      <c r="AY36" s="2"/>
      <c r="AZ36" s="8">
        <f>AZ35</f>
        <v>18178</v>
      </c>
      <c r="BA36" s="2"/>
      <c r="BB36" s="8">
        <f>BB35</f>
        <v>13908.57</v>
      </c>
      <c r="BC36" s="2"/>
      <c r="BD36" s="8">
        <f>BD35</f>
        <v>39718</v>
      </c>
      <c r="BE36" s="2"/>
      <c r="BF36" s="8">
        <f>BF35</f>
        <v>950</v>
      </c>
      <c r="BG36" s="2"/>
      <c r="BH36" s="2"/>
      <c r="BI36" s="2"/>
      <c r="BJ36" s="8">
        <f t="shared" si="11"/>
        <v>26830.59</v>
      </c>
      <c r="BK36" s="2"/>
      <c r="BL36" s="8">
        <f>ROUND(AZ36+BD36+BH36,5)</f>
        <v>57896</v>
      </c>
      <c r="BM36" s="2"/>
      <c r="BN36" s="8">
        <f>BN35</f>
        <v>-8044.99</v>
      </c>
      <c r="BO36" s="2"/>
      <c r="BP36" s="8">
        <f>BP35</f>
        <v>-21896</v>
      </c>
      <c r="BQ36" s="2"/>
      <c r="BR36" s="8">
        <f>BR35</f>
        <v>-30364.68</v>
      </c>
      <c r="BS36" s="2"/>
      <c r="BT36" s="8">
        <f>BT35</f>
        <v>-32644</v>
      </c>
      <c r="BU36" s="2"/>
      <c r="BV36" s="8">
        <f>BV35</f>
        <v>-79199.820000000007</v>
      </c>
      <c r="BW36" s="2"/>
      <c r="BX36" s="8">
        <f>BX35</f>
        <v>-89539</v>
      </c>
      <c r="BY36" s="2"/>
      <c r="BZ36" s="8">
        <f t="shared" si="12"/>
        <v>-117609.49</v>
      </c>
      <c r="CA36" s="2"/>
      <c r="CB36" s="8">
        <f>ROUND(BP36+BT36+BX36,5)</f>
        <v>-144079</v>
      </c>
      <c r="CC36" s="2"/>
      <c r="CD36" s="8">
        <f>CD35</f>
        <v>35.53</v>
      </c>
      <c r="CE36" s="2"/>
      <c r="CF36" s="2"/>
      <c r="CG36" s="2"/>
      <c r="CH36" s="8">
        <f t="shared" si="13"/>
        <v>-111713.51</v>
      </c>
      <c r="CI36" s="2"/>
      <c r="CJ36" s="8">
        <f>ROUND(AN36+AR36+AV36+BL36+CB36+CF36,5)</f>
        <v>-118796</v>
      </c>
      <c r="CK36" s="2"/>
      <c r="CL36" s="8">
        <f>CL35</f>
        <v>0</v>
      </c>
      <c r="CM36" s="2"/>
      <c r="CN36" s="2"/>
      <c r="CO36" s="2"/>
      <c r="CP36" s="8">
        <f>CP35</f>
        <v>-0.09</v>
      </c>
      <c r="CQ36" s="2"/>
      <c r="CR36" s="2"/>
      <c r="CS36" s="2"/>
      <c r="CT36" s="8">
        <f>CT35</f>
        <v>0</v>
      </c>
      <c r="CU36" s="2"/>
      <c r="CV36" s="2"/>
      <c r="CW36" s="2"/>
      <c r="CX36" s="8">
        <f t="shared" si="14"/>
        <v>-0.09</v>
      </c>
      <c r="CY36" s="2"/>
      <c r="CZ36" s="2"/>
      <c r="DA36" s="2"/>
      <c r="DB36" s="8">
        <f>DB35</f>
        <v>0.03</v>
      </c>
      <c r="DC36" s="2"/>
      <c r="DD36" s="8">
        <f>DD35</f>
        <v>0</v>
      </c>
      <c r="DE36" s="2"/>
      <c r="DF36" s="8">
        <f t="shared" si="15"/>
        <v>19225.61</v>
      </c>
      <c r="DG36" s="2"/>
      <c r="DH36" s="8">
        <f t="shared" si="16"/>
        <v>4637</v>
      </c>
    </row>
    <row r="37" spans="1:112" ht="15.75" thickTop="1" x14ac:dyDescent="0.25"/>
  </sheetData>
  <pageMargins left="0.2" right="0.2" top="0.75" bottom="0.5" header="0.1" footer="0.3"/>
  <pageSetup scale="85" orientation="portrait" r:id="rId1"/>
  <headerFooter>
    <oddHeader>&amp;L&amp;"Arial,Bold"&amp;8 4:43 PM
 12/31/19
 Accrual Basis&amp;C&amp;"Arial,Bold"&amp;12 League of Women Voters of California
&amp;14 Statement of Activities Budget vs. Actual
&amp;10 July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93"/>
  <sheetViews>
    <sheetView workbookViewId="0">
      <pane xSplit="7" ySplit="1" topLeftCell="H66" activePane="bottomRight" state="frozenSplit"/>
      <selection pane="topRight" activeCell="H1" sqref="H1"/>
      <selection pane="bottomLeft" activeCell="A2" sqref="A2"/>
      <selection pane="bottomRight" activeCell="J77" sqref="J77"/>
    </sheetView>
  </sheetViews>
  <sheetFormatPr defaultRowHeight="15" x14ac:dyDescent="0.25"/>
  <cols>
    <col min="1" max="6" width="3" style="13" customWidth="1"/>
    <col min="7" max="7" width="34" style="13" customWidth="1"/>
    <col min="8" max="8" width="8.7109375" style="14" bestFit="1" customWidth="1"/>
    <col min="9" max="9" width="2.28515625" style="14" customWidth="1"/>
    <col min="10" max="10" width="8.85546875" style="14" bestFit="1" customWidth="1"/>
    <col min="11" max="11" width="2.28515625" style="14" customWidth="1"/>
    <col min="12" max="12" width="8.7109375" style="14" bestFit="1" customWidth="1"/>
    <col min="13" max="13" width="2.28515625" style="14" customWidth="1"/>
    <col min="14" max="14" width="8.7109375" style="14" bestFit="1" customWidth="1"/>
    <col min="15" max="15" width="2.28515625" style="14" customWidth="1"/>
    <col min="16" max="16" width="8.85546875" style="14" bestFit="1" customWidth="1"/>
    <col min="17" max="17" width="2.28515625" style="14" customWidth="1"/>
    <col min="18" max="18" width="8.7109375" style="14" bestFit="1" customWidth="1"/>
    <col min="19" max="19" width="2.28515625" style="14" customWidth="1"/>
    <col min="20" max="20" width="8.7109375" style="14" bestFit="1" customWidth="1"/>
    <col min="21" max="21" width="2.28515625" style="14" customWidth="1"/>
    <col min="22" max="22" width="8.7109375" style="14" bestFit="1" customWidth="1"/>
    <col min="23" max="23" width="2.28515625" style="14" customWidth="1"/>
    <col min="24" max="24" width="8.7109375" style="14" bestFit="1" customWidth="1"/>
    <col min="25" max="25" width="2.28515625" style="14" customWidth="1"/>
    <col min="26" max="26" width="8.7109375" style="14" bestFit="1" customWidth="1"/>
    <col min="27" max="27" width="2.28515625" style="14" customWidth="1"/>
    <col min="28" max="28" width="8.7109375" style="14" bestFit="1" customWidth="1"/>
    <col min="29" max="29" width="2.28515625" style="14" customWidth="1"/>
    <col min="30" max="30" width="8.7109375" style="14" bestFit="1" customWidth="1"/>
  </cols>
  <sheetData>
    <row r="1" spans="1:30" s="12" customFormat="1" ht="15.75" thickBot="1" x14ac:dyDescent="0.3">
      <c r="A1" s="10"/>
      <c r="B1" s="10"/>
      <c r="C1" s="10"/>
      <c r="D1" s="10"/>
      <c r="E1" s="10"/>
      <c r="F1" s="10"/>
      <c r="G1" s="10"/>
      <c r="H1" s="11" t="s">
        <v>74</v>
      </c>
      <c r="I1" s="15"/>
      <c r="J1" s="11" t="s">
        <v>75</v>
      </c>
      <c r="K1" s="15"/>
      <c r="L1" s="11" t="s">
        <v>76</v>
      </c>
      <c r="M1" s="15"/>
      <c r="N1" s="11" t="s">
        <v>77</v>
      </c>
      <c r="O1" s="15"/>
      <c r="P1" s="11" t="s">
        <v>78</v>
      </c>
      <c r="Q1" s="15"/>
      <c r="R1" s="11" t="s">
        <v>79</v>
      </c>
      <c r="S1" s="15"/>
      <c r="T1" s="11" t="s">
        <v>80</v>
      </c>
      <c r="U1" s="15"/>
      <c r="V1" s="11" t="s">
        <v>0</v>
      </c>
      <c r="W1" s="15"/>
      <c r="X1" s="11" t="s">
        <v>296</v>
      </c>
      <c r="Y1" s="15"/>
      <c r="Z1" s="11" t="s">
        <v>290</v>
      </c>
      <c r="AA1" s="15"/>
      <c r="AB1" s="11" t="s">
        <v>313</v>
      </c>
      <c r="AC1" s="15"/>
      <c r="AD1" s="11" t="s">
        <v>335</v>
      </c>
    </row>
    <row r="2" spans="1:30" ht="15.75" thickTop="1" x14ac:dyDescent="0.25">
      <c r="A2" s="2" t="s">
        <v>1</v>
      </c>
      <c r="B2" s="2"/>
      <c r="C2" s="2"/>
      <c r="D2" s="2"/>
      <c r="E2" s="2"/>
      <c r="F2" s="2"/>
      <c r="G2" s="2"/>
      <c r="H2" s="3"/>
      <c r="I2" s="16"/>
      <c r="J2" s="3"/>
      <c r="K2" s="16"/>
      <c r="L2" s="3"/>
      <c r="M2" s="16"/>
      <c r="N2" s="3"/>
      <c r="O2" s="16"/>
      <c r="P2" s="3"/>
      <c r="Q2" s="16"/>
      <c r="R2" s="3"/>
      <c r="S2" s="16"/>
      <c r="T2" s="3"/>
      <c r="U2" s="16"/>
      <c r="V2" s="3"/>
      <c r="W2" s="16"/>
      <c r="X2" s="3"/>
      <c r="Y2" s="16"/>
      <c r="Z2" s="3"/>
      <c r="AA2" s="16"/>
      <c r="AB2" s="3"/>
      <c r="AC2" s="16"/>
      <c r="AD2" s="3"/>
    </row>
    <row r="3" spans="1:30" x14ac:dyDescent="0.25">
      <c r="A3" s="2"/>
      <c r="B3" s="2" t="s">
        <v>2</v>
      </c>
      <c r="C3" s="2"/>
      <c r="D3" s="2"/>
      <c r="E3" s="2"/>
      <c r="F3" s="2"/>
      <c r="G3" s="2"/>
      <c r="H3" s="3"/>
      <c r="I3" s="16"/>
      <c r="J3" s="3"/>
      <c r="K3" s="16"/>
      <c r="L3" s="3"/>
      <c r="M3" s="16"/>
      <c r="N3" s="3"/>
      <c r="O3" s="16"/>
      <c r="P3" s="3"/>
      <c r="Q3" s="16"/>
      <c r="R3" s="3"/>
      <c r="S3" s="16"/>
      <c r="T3" s="3"/>
      <c r="U3" s="16"/>
      <c r="V3" s="3"/>
      <c r="W3" s="16"/>
      <c r="X3" s="3"/>
      <c r="Y3" s="16"/>
      <c r="Z3" s="3"/>
      <c r="AA3" s="16"/>
      <c r="AB3" s="3"/>
      <c r="AC3" s="16"/>
      <c r="AD3" s="3"/>
    </row>
    <row r="4" spans="1:30" x14ac:dyDescent="0.25">
      <c r="A4" s="2"/>
      <c r="B4" s="2"/>
      <c r="C4" s="2" t="s">
        <v>3</v>
      </c>
      <c r="D4" s="2"/>
      <c r="E4" s="2"/>
      <c r="F4" s="2"/>
      <c r="G4" s="2"/>
      <c r="H4" s="3"/>
      <c r="I4" s="16"/>
      <c r="J4" s="3"/>
      <c r="K4" s="16"/>
      <c r="L4" s="3"/>
      <c r="M4" s="16"/>
      <c r="N4" s="3"/>
      <c r="O4" s="16"/>
      <c r="P4" s="3"/>
      <c r="Q4" s="16"/>
      <c r="R4" s="3"/>
      <c r="S4" s="16"/>
      <c r="T4" s="3"/>
      <c r="U4" s="16"/>
      <c r="V4" s="3"/>
      <c r="W4" s="16"/>
      <c r="X4" s="3"/>
      <c r="Y4" s="16"/>
      <c r="Z4" s="3"/>
      <c r="AA4" s="16"/>
      <c r="AB4" s="3"/>
      <c r="AC4" s="16"/>
      <c r="AD4" s="3"/>
    </row>
    <row r="5" spans="1:30" x14ac:dyDescent="0.25">
      <c r="A5" s="2"/>
      <c r="B5" s="2"/>
      <c r="C5" s="2"/>
      <c r="D5" s="2" t="s">
        <v>4</v>
      </c>
      <c r="E5" s="2"/>
      <c r="F5" s="2"/>
      <c r="G5" s="2"/>
      <c r="H5" s="3"/>
      <c r="I5" s="16"/>
      <c r="J5" s="3"/>
      <c r="K5" s="16"/>
      <c r="L5" s="3"/>
      <c r="M5" s="16"/>
      <c r="N5" s="3"/>
      <c r="O5" s="16"/>
      <c r="P5" s="3"/>
      <c r="Q5" s="16"/>
      <c r="R5" s="3"/>
      <c r="S5" s="16"/>
      <c r="T5" s="3"/>
      <c r="U5" s="16"/>
      <c r="V5" s="3"/>
      <c r="W5" s="16"/>
      <c r="X5" s="3"/>
      <c r="Y5" s="16"/>
      <c r="Z5" s="3"/>
      <c r="AA5" s="16"/>
      <c r="AB5" s="3"/>
      <c r="AC5" s="16"/>
      <c r="AD5" s="3"/>
    </row>
    <row r="6" spans="1:30" x14ac:dyDescent="0.25">
      <c r="A6" s="2"/>
      <c r="B6" s="2"/>
      <c r="C6" s="2"/>
      <c r="D6" s="2"/>
      <c r="E6" s="2" t="s">
        <v>5</v>
      </c>
      <c r="F6" s="2"/>
      <c r="G6" s="2"/>
      <c r="H6" s="3">
        <v>211484.9</v>
      </c>
      <c r="I6" s="16"/>
      <c r="J6" s="3">
        <v>146907.85999999999</v>
      </c>
      <c r="K6" s="16"/>
      <c r="L6" s="3">
        <v>162561.23000000001</v>
      </c>
      <c r="M6" s="16"/>
      <c r="N6" s="3">
        <v>136409.09</v>
      </c>
      <c r="O6" s="16"/>
      <c r="P6" s="3">
        <v>114770.85</v>
      </c>
      <c r="Q6" s="16"/>
      <c r="R6" s="3">
        <v>74623.600000000006</v>
      </c>
      <c r="S6" s="16"/>
      <c r="T6" s="3">
        <v>145941.35</v>
      </c>
      <c r="U6" s="16"/>
      <c r="V6" s="3">
        <v>120545.82</v>
      </c>
      <c r="W6" s="16"/>
      <c r="X6" s="3">
        <v>93343.02</v>
      </c>
      <c r="Y6" s="16"/>
      <c r="Z6" s="3">
        <v>83221.17</v>
      </c>
      <c r="AA6" s="16"/>
      <c r="AB6" s="3">
        <v>14507.25</v>
      </c>
      <c r="AC6" s="16"/>
      <c r="AD6" s="3">
        <v>61680.59</v>
      </c>
    </row>
    <row r="7" spans="1:30" x14ac:dyDescent="0.25">
      <c r="A7" s="2"/>
      <c r="B7" s="2"/>
      <c r="C7" s="2"/>
      <c r="D7" s="2"/>
      <c r="E7" s="2" t="s">
        <v>6</v>
      </c>
      <c r="F7" s="2"/>
      <c r="G7" s="2"/>
      <c r="H7" s="3">
        <v>16009.01</v>
      </c>
      <c r="I7" s="16"/>
      <c r="J7" s="3">
        <v>16009.01</v>
      </c>
      <c r="K7" s="16"/>
      <c r="L7" s="3">
        <v>0.33</v>
      </c>
      <c r="M7" s="16"/>
      <c r="N7" s="3">
        <v>0.33</v>
      </c>
      <c r="O7" s="16"/>
      <c r="P7" s="3">
        <v>0.33</v>
      </c>
      <c r="Q7" s="16"/>
      <c r="R7" s="3">
        <v>0.33</v>
      </c>
      <c r="S7" s="16"/>
      <c r="T7" s="3">
        <v>0.33</v>
      </c>
      <c r="U7" s="16"/>
      <c r="V7" s="3">
        <v>0.33</v>
      </c>
      <c r="W7" s="16"/>
      <c r="X7" s="3">
        <v>0.33</v>
      </c>
      <c r="Y7" s="16"/>
      <c r="Z7" s="3">
        <v>0.33</v>
      </c>
      <c r="AA7" s="16"/>
      <c r="AB7" s="3">
        <v>0.33</v>
      </c>
      <c r="AC7" s="16"/>
      <c r="AD7" s="3">
        <v>0.33</v>
      </c>
    </row>
    <row r="8" spans="1:30" x14ac:dyDescent="0.25">
      <c r="A8" s="2"/>
      <c r="B8" s="2"/>
      <c r="C8" s="2"/>
      <c r="D8" s="2"/>
      <c r="E8" s="2" t="s">
        <v>7</v>
      </c>
      <c r="F8" s="2"/>
      <c r="G8" s="2"/>
      <c r="H8" s="3"/>
      <c r="I8" s="16"/>
      <c r="J8" s="3"/>
      <c r="K8" s="16"/>
      <c r="L8" s="3"/>
      <c r="M8" s="16"/>
      <c r="N8" s="3"/>
      <c r="O8" s="16"/>
      <c r="P8" s="3"/>
      <c r="Q8" s="16"/>
      <c r="R8" s="3"/>
      <c r="S8" s="16"/>
      <c r="T8" s="3"/>
      <c r="U8" s="16"/>
      <c r="V8" s="3"/>
      <c r="W8" s="16"/>
      <c r="X8" s="3"/>
      <c r="Y8" s="16"/>
      <c r="Z8" s="3"/>
      <c r="AA8" s="16"/>
      <c r="AB8" s="3"/>
      <c r="AC8" s="16"/>
      <c r="AD8" s="3"/>
    </row>
    <row r="9" spans="1:30" x14ac:dyDescent="0.25">
      <c r="A9" s="2"/>
      <c r="B9" s="2"/>
      <c r="C9" s="2"/>
      <c r="D9" s="2"/>
      <c r="E9" s="2"/>
      <c r="F9" s="2" t="s">
        <v>8</v>
      </c>
      <c r="G9" s="2"/>
      <c r="H9" s="3">
        <v>0</v>
      </c>
      <c r="I9" s="16"/>
      <c r="J9" s="3">
        <v>0</v>
      </c>
      <c r="K9" s="16"/>
      <c r="L9" s="3">
        <v>0</v>
      </c>
      <c r="M9" s="16"/>
      <c r="N9" s="3">
        <v>16011.26</v>
      </c>
      <c r="O9" s="16"/>
      <c r="P9" s="3">
        <v>16041.26</v>
      </c>
      <c r="Q9" s="16"/>
      <c r="R9" s="3">
        <v>16076.26</v>
      </c>
      <c r="S9" s="16"/>
      <c r="T9" s="3">
        <v>16115.18</v>
      </c>
      <c r="U9" s="16"/>
      <c r="V9" s="3">
        <v>16148.08</v>
      </c>
      <c r="W9" s="16"/>
      <c r="X9" s="3">
        <v>16184.46</v>
      </c>
      <c r="Y9" s="16"/>
      <c r="Z9" s="3">
        <v>16219.78</v>
      </c>
      <c r="AA9" s="16"/>
      <c r="AB9" s="3">
        <v>16251.75</v>
      </c>
      <c r="AC9" s="16"/>
      <c r="AD9" s="3">
        <v>16288.36</v>
      </c>
    </row>
    <row r="10" spans="1:30" x14ac:dyDescent="0.25">
      <c r="A10" s="2"/>
      <c r="B10" s="2"/>
      <c r="C10" s="2"/>
      <c r="D10" s="2"/>
      <c r="E10" s="2"/>
      <c r="F10" s="2" t="s">
        <v>9</v>
      </c>
      <c r="G10" s="2"/>
      <c r="H10" s="3">
        <v>0</v>
      </c>
      <c r="I10" s="16"/>
      <c r="J10" s="3">
        <v>0</v>
      </c>
      <c r="K10" s="16"/>
      <c r="L10" s="3">
        <v>0</v>
      </c>
      <c r="M10" s="16"/>
      <c r="N10" s="3">
        <v>32315.62</v>
      </c>
      <c r="O10" s="16"/>
      <c r="P10" s="3">
        <v>32387.84</v>
      </c>
      <c r="Q10" s="16"/>
      <c r="R10" s="3">
        <v>32435.09</v>
      </c>
      <c r="S10" s="16"/>
      <c r="T10" s="3">
        <v>32498.75</v>
      </c>
      <c r="U10" s="16"/>
      <c r="V10" s="3">
        <v>32553.72</v>
      </c>
      <c r="W10" s="16"/>
      <c r="X10" s="3">
        <v>32614.49</v>
      </c>
      <c r="Y10" s="16"/>
      <c r="Z10" s="3">
        <v>32673.47</v>
      </c>
      <c r="AA10" s="16"/>
      <c r="AB10" s="3">
        <v>32673.47</v>
      </c>
      <c r="AC10" s="16"/>
      <c r="AD10" s="3">
        <v>32778.76</v>
      </c>
    </row>
    <row r="11" spans="1:30" ht="15.75" thickBot="1" x14ac:dyDescent="0.3">
      <c r="A11" s="2"/>
      <c r="B11" s="2"/>
      <c r="C11" s="2"/>
      <c r="D11" s="2"/>
      <c r="E11" s="2"/>
      <c r="F11" s="2" t="s">
        <v>81</v>
      </c>
      <c r="G11" s="2"/>
      <c r="H11" s="4">
        <v>32050.97</v>
      </c>
      <c r="I11" s="16"/>
      <c r="J11" s="4">
        <v>32185.16</v>
      </c>
      <c r="K11" s="16"/>
      <c r="L11" s="4">
        <v>32244.98</v>
      </c>
      <c r="M11" s="16"/>
      <c r="N11" s="4">
        <v>0</v>
      </c>
      <c r="O11" s="16"/>
      <c r="P11" s="4">
        <v>0</v>
      </c>
      <c r="Q11" s="16"/>
      <c r="R11" s="4">
        <v>0</v>
      </c>
      <c r="S11" s="16"/>
      <c r="T11" s="4">
        <v>0</v>
      </c>
      <c r="U11" s="16"/>
      <c r="V11" s="4">
        <v>0</v>
      </c>
      <c r="W11" s="16"/>
      <c r="X11" s="4">
        <v>0</v>
      </c>
      <c r="Y11" s="16"/>
      <c r="Z11" s="4">
        <v>0</v>
      </c>
      <c r="AA11" s="16"/>
      <c r="AB11" s="4">
        <v>0</v>
      </c>
      <c r="AC11" s="16"/>
      <c r="AD11" s="4">
        <v>0</v>
      </c>
    </row>
    <row r="12" spans="1:30" ht="15.75" thickBot="1" x14ac:dyDescent="0.3">
      <c r="A12" s="2"/>
      <c r="B12" s="2"/>
      <c r="C12" s="2"/>
      <c r="D12" s="2"/>
      <c r="E12" s="2" t="s">
        <v>10</v>
      </c>
      <c r="F12" s="2"/>
      <c r="G12" s="2"/>
      <c r="H12" s="5">
        <f>ROUND(SUM(H8:H11),5)</f>
        <v>32050.97</v>
      </c>
      <c r="I12" s="16"/>
      <c r="J12" s="5">
        <f>ROUND(SUM(J8:J11),5)</f>
        <v>32185.16</v>
      </c>
      <c r="K12" s="16"/>
      <c r="L12" s="5">
        <f>ROUND(SUM(L8:L11),5)</f>
        <v>32244.98</v>
      </c>
      <c r="M12" s="16"/>
      <c r="N12" s="5">
        <f>ROUND(SUM(N8:N11),5)</f>
        <v>48326.879999999997</v>
      </c>
      <c r="O12" s="16"/>
      <c r="P12" s="5">
        <f>ROUND(SUM(P8:P11),5)</f>
        <v>48429.1</v>
      </c>
      <c r="Q12" s="16"/>
      <c r="R12" s="5">
        <f>ROUND(SUM(R8:R11),5)</f>
        <v>48511.35</v>
      </c>
      <c r="S12" s="16"/>
      <c r="T12" s="5">
        <f>ROUND(SUM(T8:T11),5)</f>
        <v>48613.93</v>
      </c>
      <c r="U12" s="16"/>
      <c r="V12" s="5">
        <f>ROUND(SUM(V8:V11),5)</f>
        <v>48701.8</v>
      </c>
      <c r="W12" s="16"/>
      <c r="X12" s="5">
        <f>ROUND(SUM(X8:X11),5)</f>
        <v>48798.95</v>
      </c>
      <c r="Y12" s="16"/>
      <c r="Z12" s="5">
        <f>ROUND(SUM(Z8:Z11),5)</f>
        <v>48893.25</v>
      </c>
      <c r="AA12" s="16"/>
      <c r="AB12" s="5">
        <f>ROUND(SUM(AB8:AB11),5)</f>
        <v>48925.22</v>
      </c>
      <c r="AC12" s="16"/>
      <c r="AD12" s="5">
        <f>ROUND(SUM(AD8:AD11),5)</f>
        <v>49067.12</v>
      </c>
    </row>
    <row r="13" spans="1:30" ht="15.75" thickBot="1" x14ac:dyDescent="0.3">
      <c r="A13" s="2"/>
      <c r="B13" s="2"/>
      <c r="C13" s="2"/>
      <c r="D13" s="2" t="s">
        <v>11</v>
      </c>
      <c r="E13" s="2"/>
      <c r="F13" s="2"/>
      <c r="G13" s="2"/>
      <c r="H13" s="6">
        <f>ROUND(SUM(H5:H7)+H12,5)</f>
        <v>259544.88</v>
      </c>
      <c r="I13" s="16"/>
      <c r="J13" s="6">
        <f>ROUND(SUM(J5:J7)+J12,5)</f>
        <v>195102.03</v>
      </c>
      <c r="K13" s="16"/>
      <c r="L13" s="6">
        <f>ROUND(SUM(L5:L7)+L12,5)</f>
        <v>194806.54</v>
      </c>
      <c r="M13" s="16"/>
      <c r="N13" s="6">
        <f>ROUND(SUM(N5:N7)+N12,5)</f>
        <v>184736.3</v>
      </c>
      <c r="O13" s="16"/>
      <c r="P13" s="6">
        <f>ROUND(SUM(P5:P7)+P12,5)</f>
        <v>163200.28</v>
      </c>
      <c r="Q13" s="16"/>
      <c r="R13" s="6">
        <f>ROUND(SUM(R5:R7)+R12,5)</f>
        <v>123135.28</v>
      </c>
      <c r="S13" s="16"/>
      <c r="T13" s="6">
        <f>ROUND(SUM(T5:T7)+T12,5)</f>
        <v>194555.61</v>
      </c>
      <c r="U13" s="16"/>
      <c r="V13" s="6">
        <f>ROUND(SUM(V5:V7)+V12,5)</f>
        <v>169247.95</v>
      </c>
      <c r="W13" s="16"/>
      <c r="X13" s="6">
        <f>ROUND(SUM(X5:X7)+X12,5)</f>
        <v>142142.29999999999</v>
      </c>
      <c r="Y13" s="16"/>
      <c r="Z13" s="6">
        <f>ROUND(SUM(Z5:Z7)+Z12,5)</f>
        <v>132114.75</v>
      </c>
      <c r="AA13" s="16"/>
      <c r="AB13" s="6">
        <f>ROUND(SUM(AB5:AB7)+AB12,5)</f>
        <v>63432.800000000003</v>
      </c>
      <c r="AC13" s="16"/>
      <c r="AD13" s="6">
        <f>ROUND(SUM(AD5:AD7)+AD12,5)</f>
        <v>110748.04</v>
      </c>
    </row>
    <row r="14" spans="1:30" x14ac:dyDescent="0.25">
      <c r="A14" s="2"/>
      <c r="B14" s="2"/>
      <c r="C14" s="2" t="s">
        <v>12</v>
      </c>
      <c r="D14" s="2"/>
      <c r="E14" s="2"/>
      <c r="F14" s="2"/>
      <c r="G14" s="2"/>
      <c r="H14" s="3">
        <f>ROUND(H4+H13,5)</f>
        <v>259544.88</v>
      </c>
      <c r="I14" s="16"/>
      <c r="J14" s="3">
        <f>ROUND(J4+J13,5)</f>
        <v>195102.03</v>
      </c>
      <c r="K14" s="16"/>
      <c r="L14" s="3">
        <f>ROUND(L4+L13,5)</f>
        <v>194806.54</v>
      </c>
      <c r="M14" s="16"/>
      <c r="N14" s="3">
        <f>ROUND(N4+N13,5)</f>
        <v>184736.3</v>
      </c>
      <c r="O14" s="16"/>
      <c r="P14" s="3">
        <f>ROUND(P4+P13,5)</f>
        <v>163200.28</v>
      </c>
      <c r="Q14" s="16"/>
      <c r="R14" s="3">
        <f>ROUND(R4+R13,5)</f>
        <v>123135.28</v>
      </c>
      <c r="S14" s="16"/>
      <c r="T14" s="3">
        <f>ROUND(T4+T13,5)</f>
        <v>194555.61</v>
      </c>
      <c r="U14" s="16"/>
      <c r="V14" s="3">
        <f>ROUND(V4+V13,5)</f>
        <v>169247.95</v>
      </c>
      <c r="W14" s="16"/>
      <c r="X14" s="3">
        <f>ROUND(X4+X13,5)</f>
        <v>142142.29999999999</v>
      </c>
      <c r="Y14" s="16"/>
      <c r="Z14" s="3">
        <f>ROUND(Z4+Z13,5)</f>
        <v>132114.75</v>
      </c>
      <c r="AA14" s="16"/>
      <c r="AB14" s="3">
        <f>ROUND(AB4+AB13,5)</f>
        <v>63432.800000000003</v>
      </c>
      <c r="AC14" s="16"/>
      <c r="AD14" s="3">
        <f>ROUND(AD4+AD13,5)</f>
        <v>110748.04</v>
      </c>
    </row>
    <row r="15" spans="1:30" x14ac:dyDescent="0.25">
      <c r="A15" s="2"/>
      <c r="B15" s="2"/>
      <c r="C15" s="2" t="s">
        <v>13</v>
      </c>
      <c r="D15" s="2"/>
      <c r="E15" s="2"/>
      <c r="F15" s="2"/>
      <c r="G15" s="2"/>
      <c r="H15" s="3"/>
      <c r="I15" s="16"/>
      <c r="J15" s="3"/>
      <c r="K15" s="16"/>
      <c r="L15" s="3"/>
      <c r="M15" s="16"/>
      <c r="N15" s="3"/>
      <c r="O15" s="16"/>
      <c r="P15" s="3"/>
      <c r="Q15" s="16"/>
      <c r="R15" s="3"/>
      <c r="S15" s="16"/>
      <c r="T15" s="3"/>
      <c r="U15" s="16"/>
      <c r="V15" s="3"/>
      <c r="W15" s="16"/>
      <c r="X15" s="3"/>
      <c r="Y15" s="16"/>
      <c r="Z15" s="3"/>
      <c r="AA15" s="16"/>
      <c r="AB15" s="3"/>
      <c r="AC15" s="16"/>
      <c r="AD15" s="3"/>
    </row>
    <row r="16" spans="1:30" ht="15.75" thickBot="1" x14ac:dyDescent="0.3">
      <c r="A16" s="2"/>
      <c r="B16" s="2"/>
      <c r="C16" s="2"/>
      <c r="D16" s="2" t="s">
        <v>14</v>
      </c>
      <c r="E16" s="2"/>
      <c r="F16" s="2"/>
      <c r="G16" s="2"/>
      <c r="H16" s="7">
        <v>28417.72</v>
      </c>
      <c r="I16" s="16"/>
      <c r="J16" s="7">
        <v>9290.2199999999993</v>
      </c>
      <c r="K16" s="16"/>
      <c r="L16" s="7">
        <v>10484.469999999999</v>
      </c>
      <c r="M16" s="16"/>
      <c r="N16" s="7">
        <v>33781.300000000003</v>
      </c>
      <c r="O16" s="16"/>
      <c r="P16" s="7">
        <v>28641.05</v>
      </c>
      <c r="Q16" s="16"/>
      <c r="R16" s="7">
        <v>28987.16</v>
      </c>
      <c r="S16" s="16"/>
      <c r="T16" s="7">
        <v>51353.279999999999</v>
      </c>
      <c r="U16" s="16"/>
      <c r="V16" s="7">
        <v>37304.65</v>
      </c>
      <c r="W16" s="16"/>
      <c r="X16" s="7">
        <v>30654.11</v>
      </c>
      <c r="Y16" s="16"/>
      <c r="Z16" s="7">
        <v>37703.31</v>
      </c>
      <c r="AA16" s="16"/>
      <c r="AB16" s="7">
        <v>59786.81</v>
      </c>
      <c r="AC16" s="16"/>
      <c r="AD16" s="7">
        <v>57386.64</v>
      </c>
    </row>
    <row r="17" spans="1:30" x14ac:dyDescent="0.25">
      <c r="A17" s="2"/>
      <c r="B17" s="2"/>
      <c r="C17" s="2" t="s">
        <v>15</v>
      </c>
      <c r="D17" s="2"/>
      <c r="E17" s="2"/>
      <c r="F17" s="2"/>
      <c r="G17" s="2"/>
      <c r="H17" s="3">
        <f>ROUND(SUM(H15:H16),5)</f>
        <v>28417.72</v>
      </c>
      <c r="I17" s="16"/>
      <c r="J17" s="3">
        <f>ROUND(SUM(J15:J16),5)</f>
        <v>9290.2199999999993</v>
      </c>
      <c r="K17" s="16"/>
      <c r="L17" s="3">
        <f>ROUND(SUM(L15:L16),5)</f>
        <v>10484.469999999999</v>
      </c>
      <c r="M17" s="16"/>
      <c r="N17" s="3">
        <f>ROUND(SUM(N15:N16),5)</f>
        <v>33781.300000000003</v>
      </c>
      <c r="O17" s="16"/>
      <c r="P17" s="3">
        <f>ROUND(SUM(P15:P16),5)</f>
        <v>28641.05</v>
      </c>
      <c r="Q17" s="16"/>
      <c r="R17" s="3">
        <f>ROUND(SUM(R15:R16),5)</f>
        <v>28987.16</v>
      </c>
      <c r="S17" s="16"/>
      <c r="T17" s="3">
        <f>ROUND(SUM(T15:T16),5)</f>
        <v>51353.279999999999</v>
      </c>
      <c r="U17" s="16"/>
      <c r="V17" s="3">
        <f>ROUND(SUM(V15:V16),5)</f>
        <v>37304.65</v>
      </c>
      <c r="W17" s="16"/>
      <c r="X17" s="3">
        <f>ROUND(SUM(X15:X16),5)</f>
        <v>30654.11</v>
      </c>
      <c r="Y17" s="16"/>
      <c r="Z17" s="3">
        <f>ROUND(SUM(Z15:Z16),5)</f>
        <v>37703.31</v>
      </c>
      <c r="AA17" s="16"/>
      <c r="AB17" s="3">
        <f>ROUND(SUM(AB15:AB16),5)</f>
        <v>59786.81</v>
      </c>
      <c r="AC17" s="16"/>
      <c r="AD17" s="3">
        <f>ROUND(SUM(AD15:AD16),5)</f>
        <v>57386.64</v>
      </c>
    </row>
    <row r="18" spans="1:30" x14ac:dyDescent="0.25">
      <c r="A18" s="2"/>
      <c r="B18" s="2"/>
      <c r="C18" s="2" t="s">
        <v>16</v>
      </c>
      <c r="D18" s="2"/>
      <c r="E18" s="2"/>
      <c r="F18" s="2"/>
      <c r="G18" s="2"/>
      <c r="H18" s="3"/>
      <c r="I18" s="16"/>
      <c r="J18" s="3"/>
      <c r="K18" s="16"/>
      <c r="L18" s="3"/>
      <c r="M18" s="16"/>
      <c r="N18" s="3"/>
      <c r="O18" s="16"/>
      <c r="P18" s="3"/>
      <c r="Q18" s="16"/>
      <c r="R18" s="3"/>
      <c r="S18" s="16"/>
      <c r="T18" s="3"/>
      <c r="U18" s="16"/>
      <c r="V18" s="3"/>
      <c r="W18" s="16"/>
      <c r="X18" s="3"/>
      <c r="Y18" s="16"/>
      <c r="Z18" s="3"/>
      <c r="AA18" s="16"/>
      <c r="AB18" s="3"/>
      <c r="AC18" s="16"/>
      <c r="AD18" s="3"/>
    </row>
    <row r="19" spans="1:30" x14ac:dyDescent="0.25">
      <c r="A19" s="2"/>
      <c r="B19" s="2"/>
      <c r="C19" s="2"/>
      <c r="D19" s="2" t="s">
        <v>17</v>
      </c>
      <c r="E19" s="2"/>
      <c r="F19" s="2"/>
      <c r="G19" s="2"/>
      <c r="H19" s="3">
        <v>2266.36</v>
      </c>
      <c r="I19" s="16"/>
      <c r="J19" s="3">
        <v>3184.68</v>
      </c>
      <c r="K19" s="16"/>
      <c r="L19" s="3">
        <v>1598.77</v>
      </c>
      <c r="M19" s="16"/>
      <c r="N19" s="3">
        <v>1818.13</v>
      </c>
      <c r="O19" s="16"/>
      <c r="P19" s="3">
        <v>1806.86</v>
      </c>
      <c r="Q19" s="16"/>
      <c r="R19" s="3">
        <v>1788.86</v>
      </c>
      <c r="S19" s="16"/>
      <c r="T19" s="3">
        <v>3167.98</v>
      </c>
      <c r="U19" s="16"/>
      <c r="V19" s="3">
        <v>3000.56</v>
      </c>
      <c r="W19" s="16"/>
      <c r="X19" s="3">
        <v>2976.91</v>
      </c>
      <c r="Y19" s="16"/>
      <c r="Z19" s="3">
        <v>3446.91</v>
      </c>
      <c r="AA19" s="16"/>
      <c r="AB19" s="3">
        <v>3422.95</v>
      </c>
      <c r="AC19" s="16"/>
      <c r="AD19" s="3">
        <v>3414.84</v>
      </c>
    </row>
    <row r="20" spans="1:30" x14ac:dyDescent="0.25">
      <c r="A20" s="2"/>
      <c r="B20" s="2"/>
      <c r="C20" s="2"/>
      <c r="D20" s="2" t="s">
        <v>82</v>
      </c>
      <c r="E20" s="2"/>
      <c r="F20" s="2"/>
      <c r="G20" s="2"/>
      <c r="H20" s="3">
        <v>272.94</v>
      </c>
      <c r="I20" s="16"/>
      <c r="J20" s="3">
        <v>272.94</v>
      </c>
      <c r="K20" s="16"/>
      <c r="L20" s="3">
        <v>900</v>
      </c>
      <c r="M20" s="16"/>
      <c r="N20" s="3">
        <v>900</v>
      </c>
      <c r="O20" s="16"/>
      <c r="P20" s="3">
        <v>0</v>
      </c>
      <c r="Q20" s="16"/>
      <c r="R20" s="3">
        <v>0</v>
      </c>
      <c r="S20" s="16"/>
      <c r="T20" s="3">
        <v>0</v>
      </c>
      <c r="U20" s="16"/>
      <c r="V20" s="3">
        <v>0</v>
      </c>
      <c r="W20" s="16"/>
      <c r="X20" s="3">
        <v>0</v>
      </c>
      <c r="Y20" s="16"/>
      <c r="Z20" s="3">
        <v>0</v>
      </c>
      <c r="AA20" s="16"/>
      <c r="AB20" s="3">
        <v>0</v>
      </c>
      <c r="AC20" s="16"/>
      <c r="AD20" s="3">
        <v>0</v>
      </c>
    </row>
    <row r="21" spans="1:30" x14ac:dyDescent="0.25">
      <c r="A21" s="2"/>
      <c r="B21" s="2"/>
      <c r="C21" s="2"/>
      <c r="D21" s="2" t="s">
        <v>336</v>
      </c>
      <c r="E21" s="2"/>
      <c r="F21" s="2"/>
      <c r="G21" s="2"/>
      <c r="H21" s="3">
        <v>0</v>
      </c>
      <c r="I21" s="16"/>
      <c r="J21" s="3">
        <v>0</v>
      </c>
      <c r="K21" s="16"/>
      <c r="L21" s="3">
        <v>0</v>
      </c>
      <c r="M21" s="16"/>
      <c r="N21" s="3">
        <v>0</v>
      </c>
      <c r="O21" s="16"/>
      <c r="P21" s="3">
        <v>0</v>
      </c>
      <c r="Q21" s="16"/>
      <c r="R21" s="3">
        <v>0</v>
      </c>
      <c r="S21" s="16"/>
      <c r="T21" s="3">
        <v>0</v>
      </c>
      <c r="U21" s="16"/>
      <c r="V21" s="3">
        <v>0</v>
      </c>
      <c r="W21" s="16"/>
      <c r="X21" s="3">
        <v>0</v>
      </c>
      <c r="Y21" s="16"/>
      <c r="Z21" s="3">
        <v>0</v>
      </c>
      <c r="AA21" s="16"/>
      <c r="AB21" s="3">
        <v>0</v>
      </c>
      <c r="AC21" s="16"/>
      <c r="AD21" s="3">
        <v>-422.11</v>
      </c>
    </row>
    <row r="22" spans="1:30" x14ac:dyDescent="0.25">
      <c r="A22" s="2"/>
      <c r="B22" s="2"/>
      <c r="C22" s="2"/>
      <c r="D22" s="2" t="s">
        <v>83</v>
      </c>
      <c r="E22" s="2"/>
      <c r="F22" s="2"/>
      <c r="G22" s="2"/>
      <c r="H22" s="3">
        <v>0</v>
      </c>
      <c r="I22" s="16"/>
      <c r="J22" s="3">
        <v>3744</v>
      </c>
      <c r="K22" s="16"/>
      <c r="L22" s="3">
        <v>0</v>
      </c>
      <c r="M22" s="16"/>
      <c r="N22" s="3">
        <v>6477.75</v>
      </c>
      <c r="O22" s="16"/>
      <c r="P22" s="3">
        <v>2138.75</v>
      </c>
      <c r="Q22" s="16"/>
      <c r="R22" s="3">
        <v>0</v>
      </c>
      <c r="S22" s="16"/>
      <c r="T22" s="3">
        <v>4904</v>
      </c>
      <c r="U22" s="16"/>
      <c r="V22" s="3">
        <v>0</v>
      </c>
      <c r="W22" s="16"/>
      <c r="X22" s="3">
        <v>1150</v>
      </c>
      <c r="Y22" s="16"/>
      <c r="Z22" s="3">
        <v>200</v>
      </c>
      <c r="AA22" s="16"/>
      <c r="AB22" s="3">
        <v>1899.96</v>
      </c>
      <c r="AC22" s="16"/>
      <c r="AD22" s="3">
        <v>0</v>
      </c>
    </row>
    <row r="23" spans="1:30" x14ac:dyDescent="0.25">
      <c r="A23" s="2"/>
      <c r="B23" s="2"/>
      <c r="C23" s="2"/>
      <c r="D23" s="2" t="s">
        <v>18</v>
      </c>
      <c r="E23" s="2"/>
      <c r="F23" s="2"/>
      <c r="G23" s="2"/>
      <c r="H23" s="3"/>
      <c r="I23" s="16"/>
      <c r="J23" s="3"/>
      <c r="K23" s="16"/>
      <c r="L23" s="3"/>
      <c r="M23" s="16"/>
      <c r="N23" s="3"/>
      <c r="O23" s="16"/>
      <c r="P23" s="3"/>
      <c r="Q23" s="16"/>
      <c r="R23" s="3"/>
      <c r="S23" s="16"/>
      <c r="T23" s="3"/>
      <c r="U23" s="16"/>
      <c r="V23" s="3"/>
      <c r="W23" s="16"/>
      <c r="X23" s="3"/>
      <c r="Y23" s="16"/>
      <c r="Z23" s="3"/>
      <c r="AA23" s="16"/>
      <c r="AB23" s="3"/>
      <c r="AC23" s="16"/>
      <c r="AD23" s="3"/>
    </row>
    <row r="24" spans="1:30" x14ac:dyDescent="0.25">
      <c r="A24" s="2"/>
      <c r="B24" s="2"/>
      <c r="C24" s="2"/>
      <c r="D24" s="2"/>
      <c r="E24" s="2" t="s">
        <v>19</v>
      </c>
      <c r="F24" s="2"/>
      <c r="G24" s="2"/>
      <c r="H24" s="3">
        <v>55753.66</v>
      </c>
      <c r="I24" s="16"/>
      <c r="J24" s="3">
        <v>27839.23</v>
      </c>
      <c r="K24" s="16"/>
      <c r="L24" s="3">
        <v>14674.61</v>
      </c>
      <c r="M24" s="16"/>
      <c r="N24" s="3">
        <v>33225.56</v>
      </c>
      <c r="O24" s="16"/>
      <c r="P24" s="3">
        <v>51029.66</v>
      </c>
      <c r="Q24" s="16"/>
      <c r="R24" s="3">
        <v>69295.27</v>
      </c>
      <c r="S24" s="16"/>
      <c r="T24" s="3">
        <v>12450.05</v>
      </c>
      <c r="U24" s="16"/>
      <c r="V24" s="3">
        <v>33872.79</v>
      </c>
      <c r="W24" s="16"/>
      <c r="X24" s="3">
        <v>58432.51</v>
      </c>
      <c r="Y24" s="16"/>
      <c r="Z24" s="3">
        <v>83826.03</v>
      </c>
      <c r="AA24" s="16"/>
      <c r="AB24" s="3">
        <v>106424.58</v>
      </c>
      <c r="AC24" s="16"/>
      <c r="AD24" s="3">
        <v>64993.99</v>
      </c>
    </row>
    <row r="25" spans="1:30" ht="15.75" thickBot="1" x14ac:dyDescent="0.3">
      <c r="A25" s="2"/>
      <c r="B25" s="2"/>
      <c r="C25" s="2"/>
      <c r="D25" s="2"/>
      <c r="E25" s="2" t="s">
        <v>20</v>
      </c>
      <c r="F25" s="2"/>
      <c r="G25" s="2"/>
      <c r="H25" s="7">
        <v>18987.259999999998</v>
      </c>
      <c r="I25" s="16"/>
      <c r="J25" s="7">
        <v>21841.52</v>
      </c>
      <c r="K25" s="16"/>
      <c r="L25" s="7">
        <v>15561.66</v>
      </c>
      <c r="M25" s="16"/>
      <c r="N25" s="7">
        <v>26623.439999999999</v>
      </c>
      <c r="O25" s="16"/>
      <c r="P25" s="7">
        <v>37563.910000000003</v>
      </c>
      <c r="Q25" s="16"/>
      <c r="R25" s="7">
        <v>53971.29</v>
      </c>
      <c r="S25" s="16"/>
      <c r="T25" s="7">
        <v>41590.07</v>
      </c>
      <c r="U25" s="16"/>
      <c r="V25" s="7">
        <v>45792.79</v>
      </c>
      <c r="W25" s="16"/>
      <c r="X25" s="7">
        <v>39718.04</v>
      </c>
      <c r="Y25" s="16"/>
      <c r="Z25" s="7">
        <v>31801.22</v>
      </c>
      <c r="AA25" s="16"/>
      <c r="AB25" s="7">
        <v>37685.279999999999</v>
      </c>
      <c r="AC25" s="16"/>
      <c r="AD25" s="7">
        <v>23972.68</v>
      </c>
    </row>
    <row r="26" spans="1:30" x14ac:dyDescent="0.25">
      <c r="A26" s="2"/>
      <c r="B26" s="2"/>
      <c r="C26" s="2"/>
      <c r="D26" s="2" t="s">
        <v>21</v>
      </c>
      <c r="E26" s="2"/>
      <c r="F26" s="2"/>
      <c r="G26" s="2"/>
      <c r="H26" s="3">
        <f>ROUND(SUM(H23:H25),5)</f>
        <v>74740.92</v>
      </c>
      <c r="I26" s="16"/>
      <c r="J26" s="3">
        <f>ROUND(SUM(J23:J25),5)</f>
        <v>49680.75</v>
      </c>
      <c r="K26" s="16"/>
      <c r="L26" s="3">
        <f>ROUND(SUM(L23:L25),5)</f>
        <v>30236.27</v>
      </c>
      <c r="M26" s="16"/>
      <c r="N26" s="3">
        <f>ROUND(SUM(N23:N25),5)</f>
        <v>59849</v>
      </c>
      <c r="O26" s="16"/>
      <c r="P26" s="3">
        <f>ROUND(SUM(P23:P25),5)</f>
        <v>88593.57</v>
      </c>
      <c r="Q26" s="16"/>
      <c r="R26" s="3">
        <f>ROUND(SUM(R23:R25),5)</f>
        <v>123266.56</v>
      </c>
      <c r="S26" s="16"/>
      <c r="T26" s="3">
        <f>ROUND(SUM(T23:T25),5)</f>
        <v>54040.12</v>
      </c>
      <c r="U26" s="16"/>
      <c r="V26" s="3">
        <f>ROUND(SUM(V23:V25),5)</f>
        <v>79665.58</v>
      </c>
      <c r="W26" s="16"/>
      <c r="X26" s="3">
        <f>ROUND(SUM(X23:X25),5)</f>
        <v>98150.55</v>
      </c>
      <c r="Y26" s="16"/>
      <c r="Z26" s="3">
        <f>ROUND(SUM(Z23:Z25),5)</f>
        <v>115627.25</v>
      </c>
      <c r="AA26" s="16"/>
      <c r="AB26" s="3">
        <f>ROUND(SUM(AB23:AB25),5)</f>
        <v>144109.85999999999</v>
      </c>
      <c r="AC26" s="16"/>
      <c r="AD26" s="3">
        <f>ROUND(SUM(AD23:AD25),5)</f>
        <v>88966.67</v>
      </c>
    </row>
    <row r="27" spans="1:30" x14ac:dyDescent="0.25">
      <c r="A27" s="2"/>
      <c r="B27" s="2"/>
      <c r="C27" s="2"/>
      <c r="D27" s="2" t="s">
        <v>22</v>
      </c>
      <c r="E27" s="2"/>
      <c r="F27" s="2"/>
      <c r="G27" s="2"/>
      <c r="H27" s="3">
        <v>4468.18</v>
      </c>
      <c r="I27" s="16"/>
      <c r="J27" s="3">
        <v>4082.75</v>
      </c>
      <c r="K27" s="16"/>
      <c r="L27" s="3">
        <v>2863.4</v>
      </c>
      <c r="M27" s="16"/>
      <c r="N27" s="3">
        <v>2311.4299999999998</v>
      </c>
      <c r="O27" s="16"/>
      <c r="P27" s="3">
        <v>4792.93</v>
      </c>
      <c r="Q27" s="16"/>
      <c r="R27" s="3">
        <v>11986.45</v>
      </c>
      <c r="S27" s="16"/>
      <c r="T27" s="3">
        <v>11974.34</v>
      </c>
      <c r="U27" s="16"/>
      <c r="V27" s="3">
        <v>11481.01</v>
      </c>
      <c r="W27" s="16"/>
      <c r="X27" s="3">
        <v>12661.77</v>
      </c>
      <c r="Y27" s="16"/>
      <c r="Z27" s="3">
        <v>13798.43</v>
      </c>
      <c r="AA27" s="16"/>
      <c r="AB27" s="3">
        <v>14519.86</v>
      </c>
      <c r="AC27" s="16"/>
      <c r="AD27" s="3">
        <v>6813.14</v>
      </c>
    </row>
    <row r="28" spans="1:30" ht="15.75" thickBot="1" x14ac:dyDescent="0.3">
      <c r="A28" s="2"/>
      <c r="B28" s="2"/>
      <c r="C28" s="2"/>
      <c r="D28" s="2" t="s">
        <v>23</v>
      </c>
      <c r="E28" s="2"/>
      <c r="F28" s="2"/>
      <c r="G28" s="2"/>
      <c r="H28" s="4">
        <v>22712.77</v>
      </c>
      <c r="I28" s="16"/>
      <c r="J28" s="4">
        <v>125848</v>
      </c>
      <c r="K28" s="16"/>
      <c r="L28" s="4">
        <v>19713.990000000002</v>
      </c>
      <c r="M28" s="16"/>
      <c r="N28" s="4">
        <v>19137.41</v>
      </c>
      <c r="O28" s="16"/>
      <c r="P28" s="4">
        <v>19419.29</v>
      </c>
      <c r="Q28" s="16"/>
      <c r="R28" s="4">
        <v>24127.21</v>
      </c>
      <c r="S28" s="16"/>
      <c r="T28" s="4">
        <v>19463.560000000001</v>
      </c>
      <c r="U28" s="16"/>
      <c r="V28" s="4">
        <v>18591.47</v>
      </c>
      <c r="W28" s="16"/>
      <c r="X28" s="4">
        <v>20550.88</v>
      </c>
      <c r="Y28" s="16"/>
      <c r="Z28" s="4">
        <v>20195.7</v>
      </c>
      <c r="AA28" s="16"/>
      <c r="AB28" s="4">
        <v>20869.84</v>
      </c>
      <c r="AC28" s="16"/>
      <c r="AD28" s="4">
        <v>20146.560000000001</v>
      </c>
    </row>
    <row r="29" spans="1:30" ht="15.75" thickBot="1" x14ac:dyDescent="0.3">
      <c r="A29" s="2"/>
      <c r="B29" s="2"/>
      <c r="C29" s="2" t="s">
        <v>24</v>
      </c>
      <c r="D29" s="2"/>
      <c r="E29" s="2"/>
      <c r="F29" s="2"/>
      <c r="G29" s="2"/>
      <c r="H29" s="6">
        <f>ROUND(SUM(H18:H22)+SUM(H26:H28),5)</f>
        <v>104461.17</v>
      </c>
      <c r="I29" s="16"/>
      <c r="J29" s="6">
        <f>ROUND(SUM(J18:J22)+SUM(J26:J28),5)</f>
        <v>186813.12</v>
      </c>
      <c r="K29" s="16"/>
      <c r="L29" s="6">
        <f>ROUND(SUM(L18:L22)+SUM(L26:L28),5)</f>
        <v>55312.43</v>
      </c>
      <c r="M29" s="16"/>
      <c r="N29" s="6">
        <f>ROUND(SUM(N18:N22)+SUM(N26:N28),5)</f>
        <v>90493.72</v>
      </c>
      <c r="O29" s="16"/>
      <c r="P29" s="6">
        <f>ROUND(SUM(P18:P22)+SUM(P26:P28),5)</f>
        <v>116751.4</v>
      </c>
      <c r="Q29" s="16"/>
      <c r="R29" s="6">
        <f>ROUND(SUM(R18:R22)+SUM(R26:R28),5)</f>
        <v>161169.07999999999</v>
      </c>
      <c r="S29" s="16"/>
      <c r="T29" s="6">
        <f>ROUND(SUM(T18:T22)+SUM(T26:T28),5)</f>
        <v>93550</v>
      </c>
      <c r="U29" s="16"/>
      <c r="V29" s="6">
        <f>ROUND(SUM(V18:V22)+SUM(V26:V28),5)</f>
        <v>112738.62</v>
      </c>
      <c r="W29" s="16"/>
      <c r="X29" s="6">
        <f>ROUND(SUM(X18:X22)+SUM(X26:X28),5)</f>
        <v>135490.10999999999</v>
      </c>
      <c r="Y29" s="16"/>
      <c r="Z29" s="6">
        <f>ROUND(SUM(Z18:Z22)+SUM(Z26:Z28),5)</f>
        <v>153268.29</v>
      </c>
      <c r="AA29" s="16"/>
      <c r="AB29" s="6">
        <f>ROUND(SUM(AB18:AB22)+SUM(AB26:AB28),5)</f>
        <v>184822.47</v>
      </c>
      <c r="AC29" s="16"/>
      <c r="AD29" s="6">
        <f>ROUND(SUM(AD18:AD22)+SUM(AD26:AD28),5)</f>
        <v>118919.1</v>
      </c>
    </row>
    <row r="30" spans="1:30" x14ac:dyDescent="0.25">
      <c r="A30" s="2"/>
      <c r="B30" s="2" t="s">
        <v>25</v>
      </c>
      <c r="C30" s="2"/>
      <c r="D30" s="2"/>
      <c r="E30" s="2"/>
      <c r="F30" s="2"/>
      <c r="G30" s="2"/>
      <c r="H30" s="3">
        <f>ROUND(H3+H14+H17+H29,5)</f>
        <v>392423.77</v>
      </c>
      <c r="I30" s="16"/>
      <c r="J30" s="3">
        <f>ROUND(J3+J14+J17+J29,5)</f>
        <v>391205.37</v>
      </c>
      <c r="K30" s="16"/>
      <c r="L30" s="3">
        <f>ROUND(L3+L14+L17+L29,5)</f>
        <v>260603.44</v>
      </c>
      <c r="M30" s="16"/>
      <c r="N30" s="3">
        <f>ROUND(N3+N14+N17+N29,5)</f>
        <v>309011.32</v>
      </c>
      <c r="O30" s="16"/>
      <c r="P30" s="3">
        <f>ROUND(P3+P14+P17+P29,5)</f>
        <v>308592.73</v>
      </c>
      <c r="Q30" s="16"/>
      <c r="R30" s="3">
        <f>ROUND(R3+R14+R17+R29,5)</f>
        <v>313291.52000000002</v>
      </c>
      <c r="S30" s="16"/>
      <c r="T30" s="3">
        <f>ROUND(T3+T14+T17+T29,5)</f>
        <v>339458.89</v>
      </c>
      <c r="U30" s="16"/>
      <c r="V30" s="3">
        <f>ROUND(V3+V14+V17+V29,5)</f>
        <v>319291.21999999997</v>
      </c>
      <c r="W30" s="16"/>
      <c r="X30" s="3">
        <f>ROUND(X3+X14+X17+X29,5)</f>
        <v>308286.52</v>
      </c>
      <c r="Y30" s="16"/>
      <c r="Z30" s="3">
        <f>ROUND(Z3+Z14+Z17+Z29,5)</f>
        <v>323086.34999999998</v>
      </c>
      <c r="AA30" s="16"/>
      <c r="AB30" s="3">
        <f>ROUND(AB3+AB14+AB17+AB29,5)</f>
        <v>308042.08</v>
      </c>
      <c r="AC30" s="16"/>
      <c r="AD30" s="3">
        <f>ROUND(AD3+AD14+AD17+AD29,5)</f>
        <v>287053.78000000003</v>
      </c>
    </row>
    <row r="31" spans="1:30" x14ac:dyDescent="0.25">
      <c r="A31" s="2"/>
      <c r="B31" s="2" t="s">
        <v>26</v>
      </c>
      <c r="C31" s="2"/>
      <c r="D31" s="2"/>
      <c r="E31" s="2"/>
      <c r="F31" s="2"/>
      <c r="G31" s="2"/>
      <c r="H31" s="3"/>
      <c r="I31" s="16"/>
      <c r="J31" s="3"/>
      <c r="K31" s="16"/>
      <c r="L31" s="3"/>
      <c r="M31" s="16"/>
      <c r="N31" s="3"/>
      <c r="O31" s="16"/>
      <c r="P31" s="3"/>
      <c r="Q31" s="16"/>
      <c r="R31" s="3"/>
      <c r="S31" s="16"/>
      <c r="T31" s="3"/>
      <c r="U31" s="16"/>
      <c r="V31" s="3"/>
      <c r="W31" s="16"/>
      <c r="X31" s="3"/>
      <c r="Y31" s="16"/>
      <c r="Z31" s="3"/>
      <c r="AA31" s="16"/>
      <c r="AB31" s="3"/>
      <c r="AC31" s="16"/>
      <c r="AD31" s="3"/>
    </row>
    <row r="32" spans="1:30" x14ac:dyDescent="0.25">
      <c r="A32" s="2"/>
      <c r="B32" s="2"/>
      <c r="C32" s="2" t="s">
        <v>27</v>
      </c>
      <c r="D32" s="2"/>
      <c r="E32" s="2"/>
      <c r="F32" s="2"/>
      <c r="G32" s="2"/>
      <c r="H32" s="3">
        <v>6717</v>
      </c>
      <c r="I32" s="16"/>
      <c r="J32" s="3">
        <v>6717</v>
      </c>
      <c r="K32" s="16"/>
      <c r="L32" s="3">
        <v>3807</v>
      </c>
      <c r="M32" s="16"/>
      <c r="N32" s="3">
        <v>3807</v>
      </c>
      <c r="O32" s="16"/>
      <c r="P32" s="3">
        <v>3807</v>
      </c>
      <c r="Q32" s="16"/>
      <c r="R32" s="3">
        <v>3807</v>
      </c>
      <c r="S32" s="16"/>
      <c r="T32" s="3">
        <v>3807</v>
      </c>
      <c r="U32" s="16"/>
      <c r="V32" s="3">
        <v>3807</v>
      </c>
      <c r="W32" s="16"/>
      <c r="X32" s="3">
        <v>3807</v>
      </c>
      <c r="Y32" s="16"/>
      <c r="Z32" s="3">
        <v>3807</v>
      </c>
      <c r="AA32" s="16"/>
      <c r="AB32" s="3">
        <v>3807</v>
      </c>
      <c r="AC32" s="16"/>
      <c r="AD32" s="3">
        <v>3807</v>
      </c>
    </row>
    <row r="33" spans="1:30" x14ac:dyDescent="0.25">
      <c r="A33" s="2"/>
      <c r="B33" s="2"/>
      <c r="C33" s="2" t="s">
        <v>84</v>
      </c>
      <c r="D33" s="2"/>
      <c r="E33" s="2"/>
      <c r="F33" s="2"/>
      <c r="G33" s="2"/>
      <c r="H33" s="3">
        <v>29037.599999999999</v>
      </c>
      <c r="I33" s="16"/>
      <c r="J33" s="3">
        <v>29037.599999999999</v>
      </c>
      <c r="K33" s="16"/>
      <c r="L33" s="3">
        <v>0</v>
      </c>
      <c r="M33" s="16"/>
      <c r="N33" s="3">
        <v>0</v>
      </c>
      <c r="O33" s="16"/>
      <c r="P33" s="3">
        <v>0</v>
      </c>
      <c r="Q33" s="16"/>
      <c r="R33" s="3">
        <v>0</v>
      </c>
      <c r="S33" s="16"/>
      <c r="T33" s="3">
        <v>0</v>
      </c>
      <c r="U33" s="16"/>
      <c r="V33" s="3">
        <v>0</v>
      </c>
      <c r="W33" s="16"/>
      <c r="X33" s="3">
        <v>0</v>
      </c>
      <c r="Y33" s="16"/>
      <c r="Z33" s="3">
        <v>0</v>
      </c>
      <c r="AA33" s="16"/>
      <c r="AB33" s="3">
        <v>72.28</v>
      </c>
      <c r="AC33" s="16"/>
      <c r="AD33" s="3">
        <v>0</v>
      </c>
    </row>
    <row r="34" spans="1:30" ht="15.75" thickBot="1" x14ac:dyDescent="0.3">
      <c r="A34" s="2"/>
      <c r="B34" s="2"/>
      <c r="C34" s="2" t="s">
        <v>28</v>
      </c>
      <c r="D34" s="2"/>
      <c r="E34" s="2"/>
      <c r="F34" s="2"/>
      <c r="G34" s="2"/>
      <c r="H34" s="7">
        <v>-35754.6</v>
      </c>
      <c r="I34" s="16"/>
      <c r="J34" s="7">
        <v>-35754.6</v>
      </c>
      <c r="K34" s="16"/>
      <c r="L34" s="7">
        <v>-3807</v>
      </c>
      <c r="M34" s="16"/>
      <c r="N34" s="7">
        <v>-3807</v>
      </c>
      <c r="O34" s="16"/>
      <c r="P34" s="7">
        <v>-3807</v>
      </c>
      <c r="Q34" s="16"/>
      <c r="R34" s="7">
        <v>-3807</v>
      </c>
      <c r="S34" s="16"/>
      <c r="T34" s="7">
        <v>-3807</v>
      </c>
      <c r="U34" s="16"/>
      <c r="V34" s="7">
        <v>-3807</v>
      </c>
      <c r="W34" s="16"/>
      <c r="X34" s="7">
        <v>-3807</v>
      </c>
      <c r="Y34" s="16"/>
      <c r="Z34" s="7">
        <v>-3807</v>
      </c>
      <c r="AA34" s="16"/>
      <c r="AB34" s="7">
        <v>-3807</v>
      </c>
      <c r="AC34" s="16"/>
      <c r="AD34" s="7">
        <v>-3807</v>
      </c>
    </row>
    <row r="35" spans="1:30" x14ac:dyDescent="0.25">
      <c r="A35" s="2"/>
      <c r="B35" s="2" t="s">
        <v>29</v>
      </c>
      <c r="C35" s="2"/>
      <c r="D35" s="2"/>
      <c r="E35" s="2"/>
      <c r="F35" s="2"/>
      <c r="G35" s="2"/>
      <c r="H35" s="3">
        <f>ROUND(SUM(H31:H34),5)</f>
        <v>0</v>
      </c>
      <c r="I35" s="16"/>
      <c r="J35" s="3">
        <f>ROUND(SUM(J31:J34),5)</f>
        <v>0</v>
      </c>
      <c r="K35" s="16"/>
      <c r="L35" s="3">
        <f>ROUND(SUM(L31:L34),5)</f>
        <v>0</v>
      </c>
      <c r="M35" s="16"/>
      <c r="N35" s="3">
        <f>ROUND(SUM(N31:N34),5)</f>
        <v>0</v>
      </c>
      <c r="O35" s="16"/>
      <c r="P35" s="3">
        <f>ROUND(SUM(P31:P34),5)</f>
        <v>0</v>
      </c>
      <c r="Q35" s="16"/>
      <c r="R35" s="3">
        <f>ROUND(SUM(R31:R34),5)</f>
        <v>0</v>
      </c>
      <c r="S35" s="16"/>
      <c r="T35" s="3">
        <f>ROUND(SUM(T31:T34),5)</f>
        <v>0</v>
      </c>
      <c r="U35" s="16"/>
      <c r="V35" s="3">
        <f>ROUND(SUM(V31:V34),5)</f>
        <v>0</v>
      </c>
      <c r="W35" s="16"/>
      <c r="X35" s="3">
        <f>ROUND(SUM(X31:X34),5)</f>
        <v>0</v>
      </c>
      <c r="Y35" s="16"/>
      <c r="Z35" s="3">
        <f>ROUND(SUM(Z31:Z34),5)</f>
        <v>0</v>
      </c>
      <c r="AA35" s="16"/>
      <c r="AB35" s="3">
        <f>ROUND(SUM(AB31:AB34),5)</f>
        <v>72.28</v>
      </c>
      <c r="AC35" s="16"/>
      <c r="AD35" s="3">
        <f>ROUND(SUM(AD31:AD34),5)</f>
        <v>0</v>
      </c>
    </row>
    <row r="36" spans="1:30" x14ac:dyDescent="0.25">
      <c r="A36" s="2"/>
      <c r="B36" s="2" t="s">
        <v>30</v>
      </c>
      <c r="C36" s="2"/>
      <c r="D36" s="2"/>
      <c r="E36" s="2"/>
      <c r="F36" s="2"/>
      <c r="G36" s="2"/>
      <c r="H36" s="3"/>
      <c r="I36" s="16"/>
      <c r="J36" s="3"/>
      <c r="K36" s="16"/>
      <c r="L36" s="3"/>
      <c r="M36" s="16"/>
      <c r="N36" s="3"/>
      <c r="O36" s="16"/>
      <c r="P36" s="3"/>
      <c r="Q36" s="16"/>
      <c r="R36" s="3"/>
      <c r="S36" s="16"/>
      <c r="T36" s="3"/>
      <c r="U36" s="16"/>
      <c r="V36" s="3"/>
      <c r="W36" s="16"/>
      <c r="X36" s="3"/>
      <c r="Y36" s="16"/>
      <c r="Z36" s="3"/>
      <c r="AA36" s="16"/>
      <c r="AB36" s="3"/>
      <c r="AC36" s="16"/>
      <c r="AD36" s="3"/>
    </row>
    <row r="37" spans="1:30" ht="15.75" thickBot="1" x14ac:dyDescent="0.3">
      <c r="A37" s="2"/>
      <c r="B37" s="2"/>
      <c r="C37" s="2" t="s">
        <v>31</v>
      </c>
      <c r="D37" s="2"/>
      <c r="E37" s="2"/>
      <c r="F37" s="2"/>
      <c r="G37" s="2"/>
      <c r="H37" s="4">
        <v>2698.25</v>
      </c>
      <c r="I37" s="16"/>
      <c r="J37" s="4">
        <v>2698.25</v>
      </c>
      <c r="K37" s="16"/>
      <c r="L37" s="4">
        <v>2698.25</v>
      </c>
      <c r="M37" s="16"/>
      <c r="N37" s="4">
        <v>2698.25</v>
      </c>
      <c r="O37" s="16"/>
      <c r="P37" s="4">
        <v>2698.25</v>
      </c>
      <c r="Q37" s="16"/>
      <c r="R37" s="4">
        <v>2698.25</v>
      </c>
      <c r="S37" s="16"/>
      <c r="T37" s="4">
        <v>2698.25</v>
      </c>
      <c r="U37" s="16"/>
      <c r="V37" s="4">
        <v>2698.25</v>
      </c>
      <c r="W37" s="16"/>
      <c r="X37" s="4">
        <v>2698.25</v>
      </c>
      <c r="Y37" s="16"/>
      <c r="Z37" s="4">
        <v>2698.25</v>
      </c>
      <c r="AA37" s="16"/>
      <c r="AB37" s="4">
        <v>2698.25</v>
      </c>
      <c r="AC37" s="16"/>
      <c r="AD37" s="4">
        <v>2698.25</v>
      </c>
    </row>
    <row r="38" spans="1:30" ht="15.75" thickBot="1" x14ac:dyDescent="0.3">
      <c r="A38" s="2"/>
      <c r="B38" s="2" t="s">
        <v>32</v>
      </c>
      <c r="C38" s="2"/>
      <c r="D38" s="2"/>
      <c r="E38" s="2"/>
      <c r="F38" s="2"/>
      <c r="G38" s="2"/>
      <c r="H38" s="5">
        <f>ROUND(SUM(H36:H37),5)</f>
        <v>2698.25</v>
      </c>
      <c r="I38" s="16"/>
      <c r="J38" s="5">
        <f>ROUND(SUM(J36:J37),5)</f>
        <v>2698.25</v>
      </c>
      <c r="K38" s="16"/>
      <c r="L38" s="5">
        <f>ROUND(SUM(L36:L37),5)</f>
        <v>2698.25</v>
      </c>
      <c r="M38" s="16"/>
      <c r="N38" s="5">
        <f>ROUND(SUM(N36:N37),5)</f>
        <v>2698.25</v>
      </c>
      <c r="O38" s="16"/>
      <c r="P38" s="5">
        <f>ROUND(SUM(P36:P37),5)</f>
        <v>2698.25</v>
      </c>
      <c r="Q38" s="16"/>
      <c r="R38" s="5">
        <f>ROUND(SUM(R36:R37),5)</f>
        <v>2698.25</v>
      </c>
      <c r="S38" s="16"/>
      <c r="T38" s="5">
        <f>ROUND(SUM(T36:T37),5)</f>
        <v>2698.25</v>
      </c>
      <c r="U38" s="16"/>
      <c r="V38" s="5">
        <f>ROUND(SUM(V36:V37),5)</f>
        <v>2698.25</v>
      </c>
      <c r="W38" s="16"/>
      <c r="X38" s="5">
        <f>ROUND(SUM(X36:X37),5)</f>
        <v>2698.25</v>
      </c>
      <c r="Y38" s="16"/>
      <c r="Z38" s="5">
        <f>ROUND(SUM(Z36:Z37),5)</f>
        <v>2698.25</v>
      </c>
      <c r="AA38" s="16"/>
      <c r="AB38" s="5">
        <f>ROUND(SUM(AB36:AB37),5)</f>
        <v>2698.25</v>
      </c>
      <c r="AC38" s="16"/>
      <c r="AD38" s="5">
        <f>ROUND(SUM(AD36:AD37),5)</f>
        <v>2698.25</v>
      </c>
    </row>
    <row r="39" spans="1:30" s="9" customFormat="1" ht="12" thickBot="1" x14ac:dyDescent="0.25">
      <c r="A39" s="2" t="s">
        <v>33</v>
      </c>
      <c r="B39" s="2"/>
      <c r="C39" s="2"/>
      <c r="D39" s="2"/>
      <c r="E39" s="2"/>
      <c r="F39" s="2"/>
      <c r="G39" s="2"/>
      <c r="H39" s="8">
        <f>ROUND(H2+H30+H35+H38,5)</f>
        <v>395122.02</v>
      </c>
      <c r="I39" s="2"/>
      <c r="J39" s="8">
        <f>ROUND(J2+J30+J35+J38,5)</f>
        <v>393903.62</v>
      </c>
      <c r="K39" s="2"/>
      <c r="L39" s="8">
        <f>ROUND(L2+L30+L35+L38,5)</f>
        <v>263301.69</v>
      </c>
      <c r="M39" s="2"/>
      <c r="N39" s="8">
        <f>ROUND(N2+N30+N35+N38,5)</f>
        <v>311709.57</v>
      </c>
      <c r="O39" s="2"/>
      <c r="P39" s="8">
        <f>ROUND(P2+P30+P35+P38,5)</f>
        <v>311290.98</v>
      </c>
      <c r="Q39" s="2"/>
      <c r="R39" s="8">
        <f>ROUND(R2+R30+R35+R38,5)</f>
        <v>315989.77</v>
      </c>
      <c r="S39" s="2"/>
      <c r="T39" s="8">
        <f>ROUND(T2+T30+T35+T38,5)</f>
        <v>342157.14</v>
      </c>
      <c r="U39" s="2"/>
      <c r="V39" s="8">
        <f>ROUND(V2+V30+V35+V38,5)</f>
        <v>321989.46999999997</v>
      </c>
      <c r="W39" s="2"/>
      <c r="X39" s="8">
        <f>ROUND(X2+X30+X35+X38,5)</f>
        <v>310984.77</v>
      </c>
      <c r="Y39" s="2"/>
      <c r="Z39" s="8">
        <f>ROUND(Z2+Z30+Z35+Z38,5)</f>
        <v>325784.59999999998</v>
      </c>
      <c r="AA39" s="2"/>
      <c r="AB39" s="8">
        <f>ROUND(AB2+AB30+AB35+AB38,5)</f>
        <v>310812.61</v>
      </c>
      <c r="AC39" s="2"/>
      <c r="AD39" s="8">
        <f>ROUND(AD2+AD30+AD35+AD38,5)</f>
        <v>289752.03000000003</v>
      </c>
    </row>
    <row r="40" spans="1:30" ht="15.75" thickTop="1" x14ac:dyDescent="0.25">
      <c r="A40" s="2" t="s">
        <v>34</v>
      </c>
      <c r="B40" s="2"/>
      <c r="C40" s="2"/>
      <c r="D40" s="2"/>
      <c r="E40" s="2"/>
      <c r="F40" s="2"/>
      <c r="G40" s="2"/>
      <c r="H40" s="3"/>
      <c r="I40" s="16"/>
      <c r="J40" s="3"/>
      <c r="K40" s="16"/>
      <c r="L40" s="3"/>
      <c r="M40" s="16"/>
      <c r="N40" s="3"/>
      <c r="O40" s="16"/>
      <c r="P40" s="3"/>
      <c r="Q40" s="16"/>
      <c r="R40" s="3"/>
      <c r="S40" s="16"/>
      <c r="T40" s="3"/>
      <c r="U40" s="16"/>
      <c r="V40" s="3"/>
      <c r="W40" s="16"/>
      <c r="X40" s="3"/>
      <c r="Y40" s="16"/>
      <c r="Z40" s="3"/>
      <c r="AA40" s="16"/>
      <c r="AB40" s="3"/>
      <c r="AC40" s="16"/>
      <c r="AD40" s="3"/>
    </row>
    <row r="41" spans="1:30" x14ac:dyDescent="0.25">
      <c r="A41" s="2"/>
      <c r="B41" s="2" t="s">
        <v>35</v>
      </c>
      <c r="C41" s="2"/>
      <c r="D41" s="2"/>
      <c r="E41" s="2"/>
      <c r="F41" s="2"/>
      <c r="G41" s="2"/>
      <c r="H41" s="3"/>
      <c r="I41" s="16"/>
      <c r="J41" s="3"/>
      <c r="K41" s="16"/>
      <c r="L41" s="3"/>
      <c r="M41" s="16"/>
      <c r="N41" s="3"/>
      <c r="O41" s="16"/>
      <c r="P41" s="3"/>
      <c r="Q41" s="16"/>
      <c r="R41" s="3"/>
      <c r="S41" s="16"/>
      <c r="T41" s="3"/>
      <c r="U41" s="16"/>
      <c r="V41" s="3"/>
      <c r="W41" s="16"/>
      <c r="X41" s="3"/>
      <c r="Y41" s="16"/>
      <c r="Z41" s="3"/>
      <c r="AA41" s="16"/>
      <c r="AB41" s="3"/>
      <c r="AC41" s="16"/>
      <c r="AD41" s="3"/>
    </row>
    <row r="42" spans="1:30" x14ac:dyDescent="0.25">
      <c r="A42" s="2"/>
      <c r="B42" s="2"/>
      <c r="C42" s="2" t="s">
        <v>36</v>
      </c>
      <c r="D42" s="2"/>
      <c r="E42" s="2"/>
      <c r="F42" s="2"/>
      <c r="G42" s="2"/>
      <c r="H42" s="3"/>
      <c r="I42" s="16"/>
      <c r="J42" s="3"/>
      <c r="K42" s="16"/>
      <c r="L42" s="3"/>
      <c r="M42" s="16"/>
      <c r="N42" s="3"/>
      <c r="O42" s="16"/>
      <c r="P42" s="3"/>
      <c r="Q42" s="16"/>
      <c r="R42" s="3"/>
      <c r="S42" s="16"/>
      <c r="T42" s="3"/>
      <c r="U42" s="16"/>
      <c r="V42" s="3"/>
      <c r="W42" s="16"/>
      <c r="X42" s="3"/>
      <c r="Y42" s="16"/>
      <c r="Z42" s="3"/>
      <c r="AA42" s="16"/>
      <c r="AB42" s="3"/>
      <c r="AC42" s="16"/>
      <c r="AD42" s="3"/>
    </row>
    <row r="43" spans="1:30" x14ac:dyDescent="0.25">
      <c r="A43" s="2"/>
      <c r="B43" s="2"/>
      <c r="C43" s="2"/>
      <c r="D43" s="2" t="s">
        <v>37</v>
      </c>
      <c r="E43" s="2"/>
      <c r="F43" s="2"/>
      <c r="G43" s="2"/>
      <c r="H43" s="3"/>
      <c r="I43" s="16"/>
      <c r="J43" s="3"/>
      <c r="K43" s="16"/>
      <c r="L43" s="3"/>
      <c r="M43" s="16"/>
      <c r="N43" s="3"/>
      <c r="O43" s="16"/>
      <c r="P43" s="3"/>
      <c r="Q43" s="16"/>
      <c r="R43" s="3"/>
      <c r="S43" s="16"/>
      <c r="T43" s="3"/>
      <c r="U43" s="16"/>
      <c r="V43" s="3"/>
      <c r="W43" s="16"/>
      <c r="X43" s="3"/>
      <c r="Y43" s="16"/>
      <c r="Z43" s="3"/>
      <c r="AA43" s="16"/>
      <c r="AB43" s="3"/>
      <c r="AC43" s="16"/>
      <c r="AD43" s="3"/>
    </row>
    <row r="44" spans="1:30" ht="15.75" thickBot="1" x14ac:dyDescent="0.3">
      <c r="A44" s="2"/>
      <c r="B44" s="2"/>
      <c r="C44" s="2"/>
      <c r="D44" s="2"/>
      <c r="E44" s="2" t="s">
        <v>38</v>
      </c>
      <c r="F44" s="2"/>
      <c r="G44" s="2"/>
      <c r="H44" s="7">
        <v>-582.01</v>
      </c>
      <c r="I44" s="16"/>
      <c r="J44" s="7">
        <v>9689.7800000000007</v>
      </c>
      <c r="K44" s="16"/>
      <c r="L44" s="7">
        <v>11289.57</v>
      </c>
      <c r="M44" s="16"/>
      <c r="N44" s="7">
        <v>10555.93</v>
      </c>
      <c r="O44" s="16"/>
      <c r="P44" s="7">
        <v>7044.34</v>
      </c>
      <c r="Q44" s="16"/>
      <c r="R44" s="7">
        <v>18969.28</v>
      </c>
      <c r="S44" s="16"/>
      <c r="T44" s="7">
        <v>11363.59</v>
      </c>
      <c r="U44" s="16"/>
      <c r="V44" s="7">
        <v>-3665.46</v>
      </c>
      <c r="W44" s="16"/>
      <c r="X44" s="7">
        <v>8556.7199999999993</v>
      </c>
      <c r="Y44" s="16"/>
      <c r="Z44" s="7">
        <v>-1750.84</v>
      </c>
      <c r="AA44" s="16"/>
      <c r="AB44" s="7">
        <v>-12047.17</v>
      </c>
      <c r="AC44" s="16"/>
      <c r="AD44" s="7">
        <v>5225.82</v>
      </c>
    </row>
    <row r="45" spans="1:30" x14ac:dyDescent="0.25">
      <c r="A45" s="2"/>
      <c r="B45" s="2"/>
      <c r="C45" s="2"/>
      <c r="D45" s="2" t="s">
        <v>39</v>
      </c>
      <c r="E45" s="2"/>
      <c r="F45" s="2"/>
      <c r="G45" s="2"/>
      <c r="H45" s="3">
        <f>ROUND(SUM(H43:H44),5)</f>
        <v>-582.01</v>
      </c>
      <c r="I45" s="16"/>
      <c r="J45" s="3">
        <f>ROUND(SUM(J43:J44),5)</f>
        <v>9689.7800000000007</v>
      </c>
      <c r="K45" s="16"/>
      <c r="L45" s="3">
        <f>ROUND(SUM(L43:L44),5)</f>
        <v>11289.57</v>
      </c>
      <c r="M45" s="16"/>
      <c r="N45" s="3">
        <f>ROUND(SUM(N43:N44),5)</f>
        <v>10555.93</v>
      </c>
      <c r="O45" s="16"/>
      <c r="P45" s="3">
        <f>ROUND(SUM(P43:P44),5)</f>
        <v>7044.34</v>
      </c>
      <c r="Q45" s="16"/>
      <c r="R45" s="3">
        <f>ROUND(SUM(R43:R44),5)</f>
        <v>18969.28</v>
      </c>
      <c r="S45" s="16"/>
      <c r="T45" s="3">
        <f>ROUND(SUM(T43:T44),5)</f>
        <v>11363.59</v>
      </c>
      <c r="U45" s="16"/>
      <c r="V45" s="3">
        <f>ROUND(SUM(V43:V44),5)</f>
        <v>-3665.46</v>
      </c>
      <c r="W45" s="16"/>
      <c r="X45" s="3">
        <f>ROUND(SUM(X43:X44),5)</f>
        <v>8556.7199999999993</v>
      </c>
      <c r="Y45" s="16"/>
      <c r="Z45" s="3">
        <f>ROUND(SUM(Z43:Z44),5)</f>
        <v>-1750.84</v>
      </c>
      <c r="AA45" s="16"/>
      <c r="AB45" s="3">
        <f>ROUND(SUM(AB43:AB44),5)</f>
        <v>-12047.17</v>
      </c>
      <c r="AC45" s="16"/>
      <c r="AD45" s="3">
        <f>ROUND(SUM(AD43:AD44),5)</f>
        <v>5225.82</v>
      </c>
    </row>
    <row r="46" spans="1:30" x14ac:dyDescent="0.25">
      <c r="A46" s="2"/>
      <c r="B46" s="2"/>
      <c r="C46" s="2"/>
      <c r="D46" s="2" t="s">
        <v>40</v>
      </c>
      <c r="E46" s="2"/>
      <c r="F46" s="2"/>
      <c r="G46" s="2"/>
      <c r="H46" s="3"/>
      <c r="I46" s="16"/>
      <c r="J46" s="3"/>
      <c r="K46" s="16"/>
      <c r="L46" s="3"/>
      <c r="M46" s="16"/>
      <c r="N46" s="3"/>
      <c r="O46" s="16"/>
      <c r="P46" s="3"/>
      <c r="Q46" s="16"/>
      <c r="R46" s="3"/>
      <c r="S46" s="16"/>
      <c r="T46" s="3"/>
      <c r="U46" s="16"/>
      <c r="V46" s="3"/>
      <c r="W46" s="16"/>
      <c r="X46" s="3"/>
      <c r="Y46" s="16"/>
      <c r="Z46" s="3"/>
      <c r="AA46" s="16"/>
      <c r="AB46" s="3"/>
      <c r="AC46" s="16"/>
      <c r="AD46" s="3"/>
    </row>
    <row r="47" spans="1:30" x14ac:dyDescent="0.25">
      <c r="A47" s="2"/>
      <c r="B47" s="2"/>
      <c r="C47" s="2"/>
      <c r="D47" s="2"/>
      <c r="E47" s="2" t="s">
        <v>41</v>
      </c>
      <c r="F47" s="2"/>
      <c r="G47" s="2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16"/>
      <c r="T47" s="3"/>
      <c r="U47" s="16"/>
      <c r="V47" s="3"/>
      <c r="W47" s="16"/>
      <c r="X47" s="3"/>
      <c r="Y47" s="16"/>
      <c r="Z47" s="3"/>
      <c r="AA47" s="16"/>
      <c r="AB47" s="3"/>
      <c r="AC47" s="16"/>
      <c r="AD47" s="3"/>
    </row>
    <row r="48" spans="1:30" x14ac:dyDescent="0.25">
      <c r="A48" s="2"/>
      <c r="B48" s="2"/>
      <c r="C48" s="2"/>
      <c r="D48" s="2"/>
      <c r="E48" s="2"/>
      <c r="F48" s="2" t="s">
        <v>42</v>
      </c>
      <c r="G48" s="2"/>
      <c r="H48" s="3"/>
      <c r="I48" s="16"/>
      <c r="J48" s="3"/>
      <c r="K48" s="16"/>
      <c r="L48" s="3"/>
      <c r="M48" s="16"/>
      <c r="N48" s="3"/>
      <c r="O48" s="16"/>
      <c r="P48" s="3"/>
      <c r="Q48" s="16"/>
      <c r="R48" s="3"/>
      <c r="S48" s="16"/>
      <c r="T48" s="3"/>
      <c r="U48" s="16"/>
      <c r="V48" s="3"/>
      <c r="W48" s="16"/>
      <c r="X48" s="3"/>
      <c r="Y48" s="16"/>
      <c r="Z48" s="3"/>
      <c r="AA48" s="16"/>
      <c r="AB48" s="3"/>
      <c r="AC48" s="16"/>
      <c r="AD48" s="3"/>
    </row>
    <row r="49" spans="1:30" x14ac:dyDescent="0.25">
      <c r="A49" s="2"/>
      <c r="B49" s="2"/>
      <c r="C49" s="2"/>
      <c r="D49" s="2"/>
      <c r="E49" s="2"/>
      <c r="F49" s="2"/>
      <c r="G49" s="2" t="s">
        <v>85</v>
      </c>
      <c r="H49" s="3">
        <v>0</v>
      </c>
      <c r="I49" s="16"/>
      <c r="J49" s="3">
        <v>0</v>
      </c>
      <c r="K49" s="16"/>
      <c r="L49" s="3">
        <v>0</v>
      </c>
      <c r="M49" s="16"/>
      <c r="N49" s="3">
        <v>0</v>
      </c>
      <c r="O49" s="16"/>
      <c r="P49" s="3">
        <v>0</v>
      </c>
      <c r="Q49" s="16"/>
      <c r="R49" s="3">
        <v>0</v>
      </c>
      <c r="S49" s="16"/>
      <c r="T49" s="3">
        <v>172.65</v>
      </c>
      <c r="U49" s="16"/>
      <c r="V49" s="3">
        <v>0</v>
      </c>
      <c r="W49" s="16"/>
      <c r="X49" s="3">
        <v>0</v>
      </c>
      <c r="Y49" s="16"/>
      <c r="Z49" s="3">
        <v>368.99</v>
      </c>
      <c r="AA49" s="16"/>
      <c r="AB49" s="3">
        <v>0</v>
      </c>
      <c r="AC49" s="16"/>
      <c r="AD49" s="3">
        <v>0</v>
      </c>
    </row>
    <row r="50" spans="1:30" x14ac:dyDescent="0.25">
      <c r="A50" s="2"/>
      <c r="B50" s="2"/>
      <c r="C50" s="2"/>
      <c r="D50" s="2"/>
      <c r="E50" s="2"/>
      <c r="F50" s="2"/>
      <c r="G50" s="2" t="s">
        <v>291</v>
      </c>
      <c r="H50" s="3">
        <v>0</v>
      </c>
      <c r="I50" s="16"/>
      <c r="J50" s="3">
        <v>0</v>
      </c>
      <c r="K50" s="16"/>
      <c r="L50" s="3">
        <v>0</v>
      </c>
      <c r="M50" s="16"/>
      <c r="N50" s="3">
        <v>0</v>
      </c>
      <c r="O50" s="16"/>
      <c r="P50" s="3">
        <v>0</v>
      </c>
      <c r="Q50" s="16"/>
      <c r="R50" s="3">
        <v>0</v>
      </c>
      <c r="S50" s="16"/>
      <c r="T50" s="3">
        <v>0</v>
      </c>
      <c r="U50" s="16"/>
      <c r="V50" s="3">
        <v>0</v>
      </c>
      <c r="W50" s="16"/>
      <c r="X50" s="3">
        <v>0</v>
      </c>
      <c r="Y50" s="16"/>
      <c r="Z50" s="3">
        <v>6919.02</v>
      </c>
      <c r="AA50" s="16"/>
      <c r="AB50" s="3">
        <v>175.01</v>
      </c>
      <c r="AC50" s="16"/>
      <c r="AD50" s="3">
        <v>259.95</v>
      </c>
    </row>
    <row r="51" spans="1:30" x14ac:dyDescent="0.25">
      <c r="A51" s="2"/>
      <c r="B51" s="2"/>
      <c r="C51" s="2"/>
      <c r="D51" s="2"/>
      <c r="E51" s="2"/>
      <c r="F51" s="2"/>
      <c r="G51" s="2" t="s">
        <v>86</v>
      </c>
      <c r="H51" s="3">
        <v>532.94000000000005</v>
      </c>
      <c r="I51" s="16"/>
      <c r="J51" s="3">
        <v>17.989999999999998</v>
      </c>
      <c r="K51" s="16"/>
      <c r="L51" s="3">
        <v>0</v>
      </c>
      <c r="M51" s="16"/>
      <c r="N51" s="3">
        <v>0</v>
      </c>
      <c r="O51" s="16"/>
      <c r="P51" s="3">
        <v>0</v>
      </c>
      <c r="Q51" s="16"/>
      <c r="R51" s="3">
        <v>0</v>
      </c>
      <c r="S51" s="16"/>
      <c r="T51" s="3">
        <v>0</v>
      </c>
      <c r="U51" s="16"/>
      <c r="V51" s="3">
        <v>0</v>
      </c>
      <c r="W51" s="16"/>
      <c r="X51" s="3">
        <v>0</v>
      </c>
      <c r="Y51" s="16"/>
      <c r="Z51" s="3">
        <v>0</v>
      </c>
      <c r="AA51" s="16"/>
      <c r="AB51" s="3">
        <v>0</v>
      </c>
      <c r="AC51" s="16"/>
      <c r="AD51" s="3">
        <v>0</v>
      </c>
    </row>
    <row r="52" spans="1:30" x14ac:dyDescent="0.25">
      <c r="A52" s="2"/>
      <c r="B52" s="2"/>
      <c r="C52" s="2"/>
      <c r="D52" s="2"/>
      <c r="E52" s="2"/>
      <c r="F52" s="2"/>
      <c r="G52" s="2" t="s">
        <v>43</v>
      </c>
      <c r="H52" s="3">
        <v>684.17</v>
      </c>
      <c r="I52" s="16"/>
      <c r="J52" s="3">
        <v>1599.29</v>
      </c>
      <c r="K52" s="16"/>
      <c r="L52" s="3">
        <v>1960.43</v>
      </c>
      <c r="M52" s="16"/>
      <c r="N52" s="3">
        <v>1245.24</v>
      </c>
      <c r="O52" s="16"/>
      <c r="P52" s="3">
        <v>1819.84</v>
      </c>
      <c r="Q52" s="16"/>
      <c r="R52" s="3">
        <v>1315.39</v>
      </c>
      <c r="S52" s="16"/>
      <c r="T52" s="3">
        <v>1084.26</v>
      </c>
      <c r="U52" s="16"/>
      <c r="V52" s="3">
        <v>1143.1300000000001</v>
      </c>
      <c r="W52" s="16"/>
      <c r="X52" s="3">
        <v>1136.5899999999999</v>
      </c>
      <c r="Y52" s="16"/>
      <c r="Z52" s="3">
        <v>1658.16</v>
      </c>
      <c r="AA52" s="16"/>
      <c r="AB52" s="3">
        <v>1334.68</v>
      </c>
      <c r="AC52" s="16"/>
      <c r="AD52" s="3">
        <v>2201.09</v>
      </c>
    </row>
    <row r="53" spans="1:30" x14ac:dyDescent="0.25">
      <c r="A53" s="2"/>
      <c r="B53" s="2"/>
      <c r="C53" s="2"/>
      <c r="D53" s="2"/>
      <c r="E53" s="2"/>
      <c r="F53" s="2"/>
      <c r="G53" s="2" t="s">
        <v>44</v>
      </c>
      <c r="H53" s="3">
        <v>9.99</v>
      </c>
      <c r="I53" s="16"/>
      <c r="J53" s="3">
        <v>1538.27</v>
      </c>
      <c r="K53" s="16"/>
      <c r="L53" s="3">
        <v>4979.59</v>
      </c>
      <c r="M53" s="16"/>
      <c r="N53" s="3">
        <v>9.99</v>
      </c>
      <c r="O53" s="16"/>
      <c r="P53" s="3">
        <v>4363.09</v>
      </c>
      <c r="Q53" s="16"/>
      <c r="R53" s="3">
        <v>706.72</v>
      </c>
      <c r="S53" s="16"/>
      <c r="T53" s="3">
        <v>1918.15</v>
      </c>
      <c r="U53" s="16"/>
      <c r="V53" s="3">
        <v>1754.84</v>
      </c>
      <c r="W53" s="16"/>
      <c r="X53" s="3">
        <v>9.99</v>
      </c>
      <c r="Y53" s="16"/>
      <c r="Z53" s="3">
        <v>0</v>
      </c>
      <c r="AA53" s="16"/>
      <c r="AB53" s="3">
        <v>0</v>
      </c>
      <c r="AC53" s="16"/>
      <c r="AD53" s="3">
        <v>0</v>
      </c>
    </row>
    <row r="54" spans="1:30" ht="15.75" thickBot="1" x14ac:dyDescent="0.3">
      <c r="A54" s="2"/>
      <c r="B54" s="2"/>
      <c r="C54" s="2"/>
      <c r="D54" s="2"/>
      <c r="E54" s="2"/>
      <c r="F54" s="2"/>
      <c r="G54" s="2" t="s">
        <v>337</v>
      </c>
      <c r="H54" s="4">
        <v>0</v>
      </c>
      <c r="I54" s="16"/>
      <c r="J54" s="4">
        <v>0</v>
      </c>
      <c r="K54" s="16"/>
      <c r="L54" s="4">
        <v>0</v>
      </c>
      <c r="M54" s="16"/>
      <c r="N54" s="4">
        <v>0</v>
      </c>
      <c r="O54" s="16"/>
      <c r="P54" s="4">
        <v>0</v>
      </c>
      <c r="Q54" s="16"/>
      <c r="R54" s="4">
        <v>0</v>
      </c>
      <c r="S54" s="16"/>
      <c r="T54" s="4">
        <v>0</v>
      </c>
      <c r="U54" s="16"/>
      <c r="V54" s="4">
        <v>0</v>
      </c>
      <c r="W54" s="16"/>
      <c r="X54" s="4">
        <v>0</v>
      </c>
      <c r="Y54" s="16"/>
      <c r="Z54" s="4">
        <v>0</v>
      </c>
      <c r="AA54" s="16"/>
      <c r="AB54" s="4">
        <v>0</v>
      </c>
      <c r="AC54" s="16"/>
      <c r="AD54" s="4">
        <v>-1239.95</v>
      </c>
    </row>
    <row r="55" spans="1:30" ht="15.75" thickBot="1" x14ac:dyDescent="0.3">
      <c r="A55" s="2"/>
      <c r="B55" s="2"/>
      <c r="C55" s="2"/>
      <c r="D55" s="2"/>
      <c r="E55" s="2"/>
      <c r="F55" s="2" t="s">
        <v>45</v>
      </c>
      <c r="G55" s="2"/>
      <c r="H55" s="5">
        <f>ROUND(SUM(H48:H54),5)</f>
        <v>1227.0999999999999</v>
      </c>
      <c r="I55" s="16"/>
      <c r="J55" s="5">
        <f>ROUND(SUM(J48:J54),5)</f>
        <v>3155.55</v>
      </c>
      <c r="K55" s="16"/>
      <c r="L55" s="5">
        <f>ROUND(SUM(L48:L54),5)</f>
        <v>6940.02</v>
      </c>
      <c r="M55" s="16"/>
      <c r="N55" s="5">
        <f>ROUND(SUM(N48:N54),5)</f>
        <v>1255.23</v>
      </c>
      <c r="O55" s="16"/>
      <c r="P55" s="5">
        <f>ROUND(SUM(P48:P54),5)</f>
        <v>6182.93</v>
      </c>
      <c r="Q55" s="16"/>
      <c r="R55" s="5">
        <f>ROUND(SUM(R48:R54),5)</f>
        <v>2022.11</v>
      </c>
      <c r="S55" s="16"/>
      <c r="T55" s="5">
        <f>ROUND(SUM(T48:T54),5)</f>
        <v>3175.06</v>
      </c>
      <c r="U55" s="16"/>
      <c r="V55" s="5">
        <f>ROUND(SUM(V48:V54),5)</f>
        <v>2897.97</v>
      </c>
      <c r="W55" s="16"/>
      <c r="X55" s="5">
        <f>ROUND(SUM(X48:X54),5)</f>
        <v>1146.58</v>
      </c>
      <c r="Y55" s="16"/>
      <c r="Z55" s="5">
        <f>ROUND(SUM(Z48:Z54),5)</f>
        <v>8946.17</v>
      </c>
      <c r="AA55" s="16"/>
      <c r="AB55" s="5">
        <f>ROUND(SUM(AB48:AB54),5)</f>
        <v>1509.69</v>
      </c>
      <c r="AC55" s="16"/>
      <c r="AD55" s="5">
        <f>ROUND(SUM(AD48:AD54),5)</f>
        <v>1221.0899999999999</v>
      </c>
    </row>
    <row r="56" spans="1:30" ht="15.75" thickBot="1" x14ac:dyDescent="0.3">
      <c r="A56" s="2"/>
      <c r="B56" s="2"/>
      <c r="C56" s="2"/>
      <c r="D56" s="2"/>
      <c r="E56" s="2" t="s">
        <v>46</v>
      </c>
      <c r="F56" s="2"/>
      <c r="G56" s="2"/>
      <c r="H56" s="6">
        <f>ROUND(H47+H55,5)</f>
        <v>1227.0999999999999</v>
      </c>
      <c r="I56" s="16"/>
      <c r="J56" s="6">
        <f>ROUND(J47+J55,5)</f>
        <v>3155.55</v>
      </c>
      <c r="K56" s="16"/>
      <c r="L56" s="6">
        <f>ROUND(L47+L55,5)</f>
        <v>6940.02</v>
      </c>
      <c r="M56" s="16"/>
      <c r="N56" s="6">
        <f>ROUND(N47+N55,5)</f>
        <v>1255.23</v>
      </c>
      <c r="O56" s="16"/>
      <c r="P56" s="6">
        <f>ROUND(P47+P55,5)</f>
        <v>6182.93</v>
      </c>
      <c r="Q56" s="16"/>
      <c r="R56" s="6">
        <f>ROUND(R47+R55,5)</f>
        <v>2022.11</v>
      </c>
      <c r="S56" s="16"/>
      <c r="T56" s="6">
        <f>ROUND(T47+T55,5)</f>
        <v>3175.06</v>
      </c>
      <c r="U56" s="16"/>
      <c r="V56" s="6">
        <f>ROUND(V47+V55,5)</f>
        <v>2897.97</v>
      </c>
      <c r="W56" s="16"/>
      <c r="X56" s="6">
        <f>ROUND(X47+X55,5)</f>
        <v>1146.58</v>
      </c>
      <c r="Y56" s="16"/>
      <c r="Z56" s="6">
        <f>ROUND(Z47+Z55,5)</f>
        <v>8946.17</v>
      </c>
      <c r="AA56" s="16"/>
      <c r="AB56" s="6">
        <f>ROUND(AB47+AB55,5)</f>
        <v>1509.69</v>
      </c>
      <c r="AC56" s="16"/>
      <c r="AD56" s="6">
        <f>ROUND(AD47+AD55,5)</f>
        <v>1221.0899999999999</v>
      </c>
    </row>
    <row r="57" spans="1:30" x14ac:dyDescent="0.25">
      <c r="A57" s="2"/>
      <c r="B57" s="2"/>
      <c r="C57" s="2"/>
      <c r="D57" s="2" t="s">
        <v>47</v>
      </c>
      <c r="E57" s="2"/>
      <c r="F57" s="2"/>
      <c r="G57" s="2"/>
      <c r="H57" s="3">
        <f>ROUND(H46+H56,5)</f>
        <v>1227.0999999999999</v>
      </c>
      <c r="I57" s="16"/>
      <c r="J57" s="3">
        <f>ROUND(J46+J56,5)</f>
        <v>3155.55</v>
      </c>
      <c r="K57" s="16"/>
      <c r="L57" s="3">
        <f>ROUND(L46+L56,5)</f>
        <v>6940.02</v>
      </c>
      <c r="M57" s="16"/>
      <c r="N57" s="3">
        <f>ROUND(N46+N56,5)</f>
        <v>1255.23</v>
      </c>
      <c r="O57" s="16"/>
      <c r="P57" s="3">
        <f>ROUND(P46+P56,5)</f>
        <v>6182.93</v>
      </c>
      <c r="Q57" s="16"/>
      <c r="R57" s="3">
        <f>ROUND(R46+R56,5)</f>
        <v>2022.11</v>
      </c>
      <c r="S57" s="16"/>
      <c r="T57" s="3">
        <f>ROUND(T46+T56,5)</f>
        <v>3175.06</v>
      </c>
      <c r="U57" s="16"/>
      <c r="V57" s="3">
        <f>ROUND(V46+V56,5)</f>
        <v>2897.97</v>
      </c>
      <c r="W57" s="16"/>
      <c r="X57" s="3">
        <f>ROUND(X46+X56,5)</f>
        <v>1146.58</v>
      </c>
      <c r="Y57" s="16"/>
      <c r="Z57" s="3">
        <f>ROUND(Z46+Z56,5)</f>
        <v>8946.17</v>
      </c>
      <c r="AA57" s="16"/>
      <c r="AB57" s="3">
        <f>ROUND(AB46+AB56,5)</f>
        <v>1509.69</v>
      </c>
      <c r="AC57" s="16"/>
      <c r="AD57" s="3">
        <f>ROUND(AD46+AD56,5)</f>
        <v>1221.0899999999999</v>
      </c>
    </row>
    <row r="58" spans="1:30" x14ac:dyDescent="0.25">
      <c r="A58" s="2"/>
      <c r="B58" s="2"/>
      <c r="C58" s="2"/>
      <c r="D58" s="2" t="s">
        <v>48</v>
      </c>
      <c r="E58" s="2"/>
      <c r="F58" s="2"/>
      <c r="G58" s="2"/>
      <c r="H58" s="3"/>
      <c r="I58" s="16"/>
      <c r="J58" s="3"/>
      <c r="K58" s="16"/>
      <c r="L58" s="3"/>
      <c r="M58" s="16"/>
      <c r="N58" s="3"/>
      <c r="O58" s="16"/>
      <c r="P58" s="3"/>
      <c r="Q58" s="16"/>
      <c r="R58" s="3"/>
      <c r="S58" s="16"/>
      <c r="T58" s="3"/>
      <c r="U58" s="16"/>
      <c r="V58" s="3"/>
      <c r="W58" s="16"/>
      <c r="X58" s="3"/>
      <c r="Y58" s="16"/>
      <c r="Z58" s="3"/>
      <c r="AA58" s="16"/>
      <c r="AB58" s="3"/>
      <c r="AC58" s="16"/>
      <c r="AD58" s="3"/>
    </row>
    <row r="59" spans="1:30" x14ac:dyDescent="0.25">
      <c r="A59" s="2"/>
      <c r="B59" s="2"/>
      <c r="C59" s="2"/>
      <c r="D59" s="2"/>
      <c r="E59" s="2" t="s">
        <v>49</v>
      </c>
      <c r="F59" s="2"/>
      <c r="G59" s="2"/>
      <c r="H59" s="3"/>
      <c r="I59" s="16"/>
      <c r="J59" s="3"/>
      <c r="K59" s="16"/>
      <c r="L59" s="3"/>
      <c r="M59" s="16"/>
      <c r="N59" s="3"/>
      <c r="O59" s="16"/>
      <c r="P59" s="3"/>
      <c r="Q59" s="16"/>
      <c r="R59" s="3"/>
      <c r="S59" s="16"/>
      <c r="T59" s="3"/>
      <c r="U59" s="16"/>
      <c r="V59" s="3"/>
      <c r="W59" s="16"/>
      <c r="X59" s="3"/>
      <c r="Y59" s="16"/>
      <c r="Z59" s="3"/>
      <c r="AA59" s="16"/>
      <c r="AB59" s="3"/>
      <c r="AC59" s="16"/>
      <c r="AD59" s="3"/>
    </row>
    <row r="60" spans="1:30" x14ac:dyDescent="0.25">
      <c r="A60" s="2"/>
      <c r="B60" s="2"/>
      <c r="C60" s="2"/>
      <c r="D60" s="2"/>
      <c r="E60" s="2"/>
      <c r="F60" s="2" t="s">
        <v>50</v>
      </c>
      <c r="G60" s="2"/>
      <c r="H60" s="3">
        <v>342.68</v>
      </c>
      <c r="I60" s="16"/>
      <c r="J60" s="3">
        <v>392.68</v>
      </c>
      <c r="K60" s="16"/>
      <c r="L60" s="3">
        <v>706.98</v>
      </c>
      <c r="M60" s="16"/>
      <c r="N60" s="3">
        <v>871.98</v>
      </c>
      <c r="O60" s="16"/>
      <c r="P60" s="3">
        <v>861.98</v>
      </c>
      <c r="Q60" s="16"/>
      <c r="R60" s="3">
        <v>881.98</v>
      </c>
      <c r="S60" s="16"/>
      <c r="T60" s="3">
        <v>1016.98</v>
      </c>
      <c r="U60" s="16"/>
      <c r="V60" s="3">
        <v>1011.98</v>
      </c>
      <c r="W60" s="16"/>
      <c r="X60" s="3">
        <v>1039.74</v>
      </c>
      <c r="Y60" s="16"/>
      <c r="Z60" s="3">
        <v>1654.74</v>
      </c>
      <c r="AA60" s="16"/>
      <c r="AB60" s="3">
        <v>1904.74</v>
      </c>
      <c r="AC60" s="16"/>
      <c r="AD60" s="3">
        <v>2034.74</v>
      </c>
    </row>
    <row r="61" spans="1:30" x14ac:dyDescent="0.25">
      <c r="A61" s="2"/>
      <c r="B61" s="2"/>
      <c r="C61" s="2"/>
      <c r="D61" s="2"/>
      <c r="E61" s="2"/>
      <c r="F61" s="2" t="s">
        <v>51</v>
      </c>
      <c r="G61" s="2"/>
      <c r="H61" s="3">
        <v>0</v>
      </c>
      <c r="I61" s="16"/>
      <c r="J61" s="3">
        <v>0</v>
      </c>
      <c r="K61" s="16"/>
      <c r="L61" s="3">
        <v>265</v>
      </c>
      <c r="M61" s="16"/>
      <c r="N61" s="3">
        <v>330</v>
      </c>
      <c r="O61" s="16"/>
      <c r="P61" s="3">
        <v>430</v>
      </c>
      <c r="Q61" s="16"/>
      <c r="R61" s="3">
        <v>430</v>
      </c>
      <c r="S61" s="16"/>
      <c r="T61" s="3">
        <v>930</v>
      </c>
      <c r="U61" s="16"/>
      <c r="V61" s="3">
        <v>930</v>
      </c>
      <c r="W61" s="16"/>
      <c r="X61" s="3">
        <v>1020</v>
      </c>
      <c r="Y61" s="16"/>
      <c r="Z61" s="3">
        <v>1020</v>
      </c>
      <c r="AA61" s="16"/>
      <c r="AB61" s="3">
        <v>1020</v>
      </c>
      <c r="AC61" s="16"/>
      <c r="AD61" s="3">
        <v>1020</v>
      </c>
    </row>
    <row r="62" spans="1:30" x14ac:dyDescent="0.25">
      <c r="A62" s="2"/>
      <c r="B62" s="2"/>
      <c r="C62" s="2"/>
      <c r="D62" s="2"/>
      <c r="E62" s="2"/>
      <c r="F62" s="2" t="s">
        <v>52</v>
      </c>
      <c r="G62" s="2"/>
      <c r="H62" s="3">
        <v>0</v>
      </c>
      <c r="I62" s="16"/>
      <c r="J62" s="3">
        <v>0</v>
      </c>
      <c r="K62" s="16"/>
      <c r="L62" s="3">
        <v>0</v>
      </c>
      <c r="M62" s="16"/>
      <c r="N62" s="3">
        <v>0</v>
      </c>
      <c r="O62" s="16"/>
      <c r="P62" s="3">
        <v>0</v>
      </c>
      <c r="Q62" s="16"/>
      <c r="R62" s="3">
        <v>1065</v>
      </c>
      <c r="S62" s="16"/>
      <c r="T62" s="3">
        <v>1105</v>
      </c>
      <c r="U62" s="16"/>
      <c r="V62" s="3">
        <v>1285</v>
      </c>
      <c r="W62" s="16"/>
      <c r="X62" s="3">
        <v>1411.85</v>
      </c>
      <c r="Y62" s="16"/>
      <c r="Z62" s="3">
        <v>1681.85</v>
      </c>
      <c r="AA62" s="16"/>
      <c r="AB62" s="3">
        <v>1733.1</v>
      </c>
      <c r="AC62" s="16"/>
      <c r="AD62" s="3">
        <v>1793.1</v>
      </c>
    </row>
    <row r="63" spans="1:30" ht="15.75" thickBot="1" x14ac:dyDescent="0.3">
      <c r="A63" s="2"/>
      <c r="B63" s="2"/>
      <c r="C63" s="2"/>
      <c r="D63" s="2"/>
      <c r="E63" s="2"/>
      <c r="F63" s="2" t="s">
        <v>314</v>
      </c>
      <c r="G63" s="2"/>
      <c r="H63" s="7">
        <v>0</v>
      </c>
      <c r="I63" s="16"/>
      <c r="J63" s="7">
        <v>0</v>
      </c>
      <c r="K63" s="16"/>
      <c r="L63" s="7">
        <v>0</v>
      </c>
      <c r="M63" s="16"/>
      <c r="N63" s="7">
        <v>0</v>
      </c>
      <c r="O63" s="16"/>
      <c r="P63" s="7">
        <v>0</v>
      </c>
      <c r="Q63" s="16"/>
      <c r="R63" s="7">
        <v>0</v>
      </c>
      <c r="S63" s="16"/>
      <c r="T63" s="7">
        <v>0</v>
      </c>
      <c r="U63" s="16"/>
      <c r="V63" s="7">
        <v>0</v>
      </c>
      <c r="W63" s="16"/>
      <c r="X63" s="7">
        <v>0</v>
      </c>
      <c r="Y63" s="16"/>
      <c r="Z63" s="7">
        <v>0</v>
      </c>
      <c r="AA63" s="16"/>
      <c r="AB63" s="7">
        <v>25</v>
      </c>
      <c r="AC63" s="16"/>
      <c r="AD63" s="7">
        <v>25</v>
      </c>
    </row>
    <row r="64" spans="1:30" x14ac:dyDescent="0.25">
      <c r="A64" s="2"/>
      <c r="B64" s="2"/>
      <c r="C64" s="2"/>
      <c r="D64" s="2"/>
      <c r="E64" s="2" t="s">
        <v>53</v>
      </c>
      <c r="F64" s="2"/>
      <c r="G64" s="2"/>
      <c r="H64" s="3">
        <f>ROUND(SUM(H59:H63),5)</f>
        <v>342.68</v>
      </c>
      <c r="I64" s="16"/>
      <c r="J64" s="3">
        <f>ROUND(SUM(J59:J63),5)</f>
        <v>392.68</v>
      </c>
      <c r="K64" s="16"/>
      <c r="L64" s="3">
        <f>ROUND(SUM(L59:L63),5)</f>
        <v>971.98</v>
      </c>
      <c r="M64" s="16"/>
      <c r="N64" s="3">
        <f>ROUND(SUM(N59:N63),5)</f>
        <v>1201.98</v>
      </c>
      <c r="O64" s="16"/>
      <c r="P64" s="3">
        <f>ROUND(SUM(P59:P63),5)</f>
        <v>1291.98</v>
      </c>
      <c r="Q64" s="16"/>
      <c r="R64" s="3">
        <f>ROUND(SUM(R59:R63),5)</f>
        <v>2376.98</v>
      </c>
      <c r="S64" s="16"/>
      <c r="T64" s="3">
        <f>ROUND(SUM(T59:T63),5)</f>
        <v>3051.98</v>
      </c>
      <c r="U64" s="16"/>
      <c r="V64" s="3">
        <f>ROUND(SUM(V59:V63),5)</f>
        <v>3226.98</v>
      </c>
      <c r="W64" s="16"/>
      <c r="X64" s="3">
        <f>ROUND(SUM(X59:X63),5)</f>
        <v>3471.59</v>
      </c>
      <c r="Y64" s="16"/>
      <c r="Z64" s="3">
        <f>ROUND(SUM(Z59:Z63),5)</f>
        <v>4356.59</v>
      </c>
      <c r="AA64" s="16"/>
      <c r="AB64" s="3">
        <f>ROUND(SUM(AB59:AB63),5)</f>
        <v>4682.84</v>
      </c>
      <c r="AC64" s="16"/>
      <c r="AD64" s="3">
        <f>ROUND(SUM(AD59:AD63),5)</f>
        <v>4872.84</v>
      </c>
    </row>
    <row r="65" spans="1:30" x14ac:dyDescent="0.25">
      <c r="A65" s="2"/>
      <c r="B65" s="2"/>
      <c r="C65" s="2"/>
      <c r="D65" s="2"/>
      <c r="E65" s="2" t="s">
        <v>54</v>
      </c>
      <c r="F65" s="2"/>
      <c r="G65" s="2"/>
      <c r="H65" s="3"/>
      <c r="I65" s="16"/>
      <c r="J65" s="3"/>
      <c r="K65" s="16"/>
      <c r="L65" s="3"/>
      <c r="M65" s="16"/>
      <c r="N65" s="3"/>
      <c r="O65" s="16"/>
      <c r="P65" s="3"/>
      <c r="Q65" s="16"/>
      <c r="R65" s="3"/>
      <c r="S65" s="16"/>
      <c r="T65" s="3"/>
      <c r="U65" s="16"/>
      <c r="V65" s="3"/>
      <c r="W65" s="16"/>
      <c r="X65" s="3"/>
      <c r="Y65" s="16"/>
      <c r="Z65" s="3"/>
      <c r="AA65" s="16"/>
      <c r="AB65" s="3"/>
      <c r="AC65" s="16"/>
      <c r="AD65" s="3"/>
    </row>
    <row r="66" spans="1:30" x14ac:dyDescent="0.25">
      <c r="A66" s="2"/>
      <c r="B66" s="2"/>
      <c r="C66" s="2"/>
      <c r="D66" s="2"/>
      <c r="E66" s="2"/>
      <c r="F66" s="2" t="s">
        <v>87</v>
      </c>
      <c r="G66" s="2"/>
      <c r="H66" s="3">
        <v>0</v>
      </c>
      <c r="I66" s="16"/>
      <c r="J66" s="3">
        <v>0</v>
      </c>
      <c r="K66" s="16"/>
      <c r="L66" s="3">
        <v>0</v>
      </c>
      <c r="M66" s="16"/>
      <c r="N66" s="3">
        <v>0</v>
      </c>
      <c r="O66" s="16"/>
      <c r="P66" s="3">
        <v>0</v>
      </c>
      <c r="Q66" s="16"/>
      <c r="R66" s="3">
        <v>0</v>
      </c>
      <c r="S66" s="16"/>
      <c r="T66" s="3">
        <v>0</v>
      </c>
      <c r="U66" s="16"/>
      <c r="V66" s="3">
        <v>0</v>
      </c>
      <c r="W66" s="16"/>
      <c r="X66" s="3">
        <v>25</v>
      </c>
      <c r="Y66" s="16"/>
      <c r="Z66" s="3">
        <v>25</v>
      </c>
      <c r="AA66" s="16"/>
      <c r="AB66" s="3">
        <v>25</v>
      </c>
      <c r="AC66" s="16"/>
      <c r="AD66" s="3">
        <v>0</v>
      </c>
    </row>
    <row r="67" spans="1:30" ht="15.75" thickBot="1" x14ac:dyDescent="0.3">
      <c r="A67" s="2"/>
      <c r="B67" s="2"/>
      <c r="C67" s="2"/>
      <c r="D67" s="2"/>
      <c r="E67" s="2"/>
      <c r="F67" s="2" t="s">
        <v>88</v>
      </c>
      <c r="G67" s="2"/>
      <c r="H67" s="7">
        <v>12247.2</v>
      </c>
      <c r="I67" s="16"/>
      <c r="J67" s="7">
        <v>10577.58</v>
      </c>
      <c r="K67" s="16"/>
      <c r="L67" s="7">
        <v>8140.28</v>
      </c>
      <c r="M67" s="16"/>
      <c r="N67" s="7">
        <v>7678.34</v>
      </c>
      <c r="O67" s="16"/>
      <c r="P67" s="7">
        <v>8809.74</v>
      </c>
      <c r="Q67" s="16"/>
      <c r="R67" s="7">
        <v>9027.77</v>
      </c>
      <c r="S67" s="16"/>
      <c r="T67" s="7">
        <v>9123.02</v>
      </c>
      <c r="U67" s="16"/>
      <c r="V67" s="7">
        <v>9967.51</v>
      </c>
      <c r="W67" s="16"/>
      <c r="X67" s="7">
        <v>10886.04</v>
      </c>
      <c r="Y67" s="16"/>
      <c r="Z67" s="7">
        <v>14050.64</v>
      </c>
      <c r="AA67" s="16"/>
      <c r="AB67" s="7">
        <v>14254.41</v>
      </c>
      <c r="AC67" s="16"/>
      <c r="AD67" s="7">
        <v>15516.44</v>
      </c>
    </row>
    <row r="68" spans="1:30" x14ac:dyDescent="0.25">
      <c r="A68" s="2"/>
      <c r="B68" s="2"/>
      <c r="C68" s="2"/>
      <c r="D68" s="2"/>
      <c r="E68" s="2" t="s">
        <v>89</v>
      </c>
      <c r="F68" s="2"/>
      <c r="G68" s="2"/>
      <c r="H68" s="3">
        <f>ROUND(SUM(H65:H67),5)</f>
        <v>12247.2</v>
      </c>
      <c r="I68" s="16"/>
      <c r="J68" s="3">
        <f>ROUND(SUM(J65:J67),5)</f>
        <v>10577.58</v>
      </c>
      <c r="K68" s="16"/>
      <c r="L68" s="3">
        <f>ROUND(SUM(L65:L67),5)</f>
        <v>8140.28</v>
      </c>
      <c r="M68" s="16"/>
      <c r="N68" s="3">
        <f>ROUND(SUM(N65:N67),5)</f>
        <v>7678.34</v>
      </c>
      <c r="O68" s="16"/>
      <c r="P68" s="3">
        <f>ROUND(SUM(P65:P67),5)</f>
        <v>8809.74</v>
      </c>
      <c r="Q68" s="16"/>
      <c r="R68" s="3">
        <f>ROUND(SUM(R65:R67),5)</f>
        <v>9027.77</v>
      </c>
      <c r="S68" s="16"/>
      <c r="T68" s="3">
        <f>ROUND(SUM(T65:T67),5)</f>
        <v>9123.02</v>
      </c>
      <c r="U68" s="16"/>
      <c r="V68" s="3">
        <f>ROUND(SUM(V65:V67),5)</f>
        <v>9967.51</v>
      </c>
      <c r="W68" s="16"/>
      <c r="X68" s="3">
        <f>ROUND(SUM(X65:X67),5)</f>
        <v>10911.04</v>
      </c>
      <c r="Y68" s="16"/>
      <c r="Z68" s="3">
        <f>ROUND(SUM(Z65:Z67),5)</f>
        <v>14075.64</v>
      </c>
      <c r="AA68" s="16"/>
      <c r="AB68" s="3">
        <f>ROUND(SUM(AB65:AB67),5)</f>
        <v>14279.41</v>
      </c>
      <c r="AC68" s="16"/>
      <c r="AD68" s="3">
        <f>ROUND(SUM(AD65:AD67),5)</f>
        <v>15516.44</v>
      </c>
    </row>
    <row r="69" spans="1:30" x14ac:dyDescent="0.25">
      <c r="A69" s="2"/>
      <c r="B69" s="2"/>
      <c r="C69" s="2"/>
      <c r="D69" s="2"/>
      <c r="E69" s="2" t="s">
        <v>55</v>
      </c>
      <c r="F69" s="2"/>
      <c r="G69" s="2"/>
      <c r="H69" s="3">
        <v>1538.22</v>
      </c>
      <c r="I69" s="16"/>
      <c r="J69" s="3">
        <v>3084.76</v>
      </c>
      <c r="K69" s="16"/>
      <c r="L69" s="3">
        <v>0</v>
      </c>
      <c r="M69" s="16"/>
      <c r="N69" s="3">
        <v>1221.9100000000001</v>
      </c>
      <c r="O69" s="16"/>
      <c r="P69" s="3">
        <v>0</v>
      </c>
      <c r="Q69" s="16"/>
      <c r="R69" s="3">
        <v>1274.67</v>
      </c>
      <c r="S69" s="16"/>
      <c r="T69" s="3">
        <v>2554.0300000000002</v>
      </c>
      <c r="U69" s="16"/>
      <c r="V69" s="3">
        <v>1396.21</v>
      </c>
      <c r="W69" s="16"/>
      <c r="X69" s="3">
        <v>1409.48</v>
      </c>
      <c r="Y69" s="16"/>
      <c r="Z69" s="3">
        <v>4218.03</v>
      </c>
      <c r="AA69" s="16"/>
      <c r="AB69" s="3">
        <v>1390.61</v>
      </c>
      <c r="AC69" s="16"/>
      <c r="AD69" s="3">
        <v>1410.09</v>
      </c>
    </row>
    <row r="70" spans="1:30" x14ac:dyDescent="0.25">
      <c r="A70" s="2"/>
      <c r="B70" s="2"/>
      <c r="C70" s="2"/>
      <c r="D70" s="2"/>
      <c r="E70" s="2" t="s">
        <v>56</v>
      </c>
      <c r="F70" s="2"/>
      <c r="G70" s="2"/>
      <c r="H70" s="3">
        <v>0.05</v>
      </c>
      <c r="I70" s="16"/>
      <c r="J70" s="3">
        <v>0.05</v>
      </c>
      <c r="K70" s="16"/>
      <c r="L70" s="3">
        <v>0</v>
      </c>
      <c r="M70" s="16"/>
      <c r="N70" s="3">
        <v>0</v>
      </c>
      <c r="O70" s="16"/>
      <c r="P70" s="3">
        <v>0</v>
      </c>
      <c r="Q70" s="16"/>
      <c r="R70" s="3">
        <v>0</v>
      </c>
      <c r="S70" s="16"/>
      <c r="T70" s="3">
        <v>45</v>
      </c>
      <c r="U70" s="16"/>
      <c r="V70" s="3">
        <v>90</v>
      </c>
      <c r="W70" s="16"/>
      <c r="X70" s="3">
        <v>1891.53</v>
      </c>
      <c r="Y70" s="16"/>
      <c r="Z70" s="3">
        <v>3693.05</v>
      </c>
      <c r="AA70" s="16"/>
      <c r="AB70" s="3">
        <v>5494.57</v>
      </c>
      <c r="AC70" s="16"/>
      <c r="AD70" s="3">
        <v>7296.09</v>
      </c>
    </row>
    <row r="71" spans="1:30" x14ac:dyDescent="0.25">
      <c r="A71" s="2"/>
      <c r="B71" s="2"/>
      <c r="C71" s="2"/>
      <c r="D71" s="2"/>
      <c r="E71" s="2" t="s">
        <v>57</v>
      </c>
      <c r="F71" s="2"/>
      <c r="G71" s="2"/>
      <c r="H71" s="3">
        <v>23.43</v>
      </c>
      <c r="I71" s="16"/>
      <c r="J71" s="3">
        <v>-168.57</v>
      </c>
      <c r="K71" s="16"/>
      <c r="L71" s="3">
        <v>248</v>
      </c>
      <c r="M71" s="16"/>
      <c r="N71" s="3">
        <v>2.41</v>
      </c>
      <c r="O71" s="16"/>
      <c r="P71" s="3">
        <v>7.24</v>
      </c>
      <c r="Q71" s="16"/>
      <c r="R71" s="3">
        <v>2.65</v>
      </c>
      <c r="S71" s="16"/>
      <c r="T71" s="3">
        <v>29.12</v>
      </c>
      <c r="U71" s="16"/>
      <c r="V71" s="3">
        <v>118.03</v>
      </c>
      <c r="W71" s="16"/>
      <c r="X71" s="3">
        <v>437.73</v>
      </c>
      <c r="Y71" s="16"/>
      <c r="Z71" s="3">
        <v>437.73</v>
      </c>
      <c r="AA71" s="16"/>
      <c r="AB71" s="3">
        <v>59.1</v>
      </c>
      <c r="AC71" s="16"/>
      <c r="AD71" s="3">
        <v>61.31</v>
      </c>
    </row>
    <row r="72" spans="1:30" ht="15.75" thickBot="1" x14ac:dyDescent="0.3">
      <c r="A72" s="2"/>
      <c r="B72" s="2"/>
      <c r="C72" s="2"/>
      <c r="D72" s="2"/>
      <c r="E72" s="2" t="s">
        <v>90</v>
      </c>
      <c r="F72" s="2"/>
      <c r="G72" s="2"/>
      <c r="H72" s="4">
        <v>0</v>
      </c>
      <c r="I72" s="16"/>
      <c r="J72" s="4">
        <v>0</v>
      </c>
      <c r="K72" s="16"/>
      <c r="L72" s="4">
        <v>40</v>
      </c>
      <c r="M72" s="16"/>
      <c r="N72" s="4">
        <v>600</v>
      </c>
      <c r="O72" s="16"/>
      <c r="P72" s="4">
        <v>1500</v>
      </c>
      <c r="Q72" s="16"/>
      <c r="R72" s="4">
        <v>100</v>
      </c>
      <c r="S72" s="16"/>
      <c r="T72" s="4">
        <v>0</v>
      </c>
      <c r="U72" s="16"/>
      <c r="V72" s="4">
        <v>0</v>
      </c>
      <c r="W72" s="16"/>
      <c r="X72" s="4">
        <v>0</v>
      </c>
      <c r="Y72" s="16"/>
      <c r="Z72" s="4">
        <v>0</v>
      </c>
      <c r="AA72" s="16"/>
      <c r="AB72" s="4">
        <v>0</v>
      </c>
      <c r="AC72" s="16"/>
      <c r="AD72" s="4">
        <v>0</v>
      </c>
    </row>
    <row r="73" spans="1:30" ht="15.75" thickBot="1" x14ac:dyDescent="0.3">
      <c r="A73" s="2"/>
      <c r="B73" s="2"/>
      <c r="C73" s="2"/>
      <c r="D73" s="2" t="s">
        <v>58</v>
      </c>
      <c r="E73" s="2"/>
      <c r="F73" s="2"/>
      <c r="G73" s="2"/>
      <c r="H73" s="6">
        <f>ROUND(H58+H64+SUM(H68:H72),5)</f>
        <v>14151.58</v>
      </c>
      <c r="I73" s="16"/>
      <c r="J73" s="6">
        <f>ROUND(J58+J64+SUM(J68:J72),5)</f>
        <v>13886.5</v>
      </c>
      <c r="K73" s="16"/>
      <c r="L73" s="6">
        <f>ROUND(L58+L64+SUM(L68:L72),5)</f>
        <v>9400.26</v>
      </c>
      <c r="M73" s="16"/>
      <c r="N73" s="6">
        <f>ROUND(N58+N64+SUM(N68:N72),5)</f>
        <v>10704.64</v>
      </c>
      <c r="O73" s="16"/>
      <c r="P73" s="6">
        <f>ROUND(P58+P64+SUM(P68:P72),5)</f>
        <v>11608.96</v>
      </c>
      <c r="Q73" s="16"/>
      <c r="R73" s="6">
        <f>ROUND(R58+R64+SUM(R68:R72),5)</f>
        <v>12782.07</v>
      </c>
      <c r="S73" s="16"/>
      <c r="T73" s="6">
        <f>ROUND(T58+T64+SUM(T68:T72),5)</f>
        <v>14803.15</v>
      </c>
      <c r="U73" s="16"/>
      <c r="V73" s="6">
        <f>ROUND(V58+V64+SUM(V68:V72),5)</f>
        <v>14798.73</v>
      </c>
      <c r="W73" s="16"/>
      <c r="X73" s="6">
        <f>ROUND(X58+X64+SUM(X68:X72),5)</f>
        <v>18121.37</v>
      </c>
      <c r="Y73" s="16"/>
      <c r="Z73" s="6">
        <f>ROUND(Z58+Z64+SUM(Z68:Z72),5)</f>
        <v>26781.040000000001</v>
      </c>
      <c r="AA73" s="16"/>
      <c r="AB73" s="6">
        <f>ROUND(AB58+AB64+SUM(AB68:AB72),5)</f>
        <v>25906.53</v>
      </c>
      <c r="AC73" s="16"/>
      <c r="AD73" s="6">
        <f>ROUND(AD58+AD64+SUM(AD68:AD72),5)</f>
        <v>29156.77</v>
      </c>
    </row>
    <row r="74" spans="1:30" x14ac:dyDescent="0.25">
      <c r="A74" s="2"/>
      <c r="B74" s="2"/>
      <c r="C74" s="2" t="s">
        <v>59</v>
      </c>
      <c r="D74" s="2"/>
      <c r="E74" s="2"/>
      <c r="F74" s="2"/>
      <c r="G74" s="2"/>
      <c r="H74" s="3">
        <f>ROUND(H42+H45+H57+H73,5)</f>
        <v>14796.67</v>
      </c>
      <c r="I74" s="16"/>
      <c r="J74" s="3">
        <f>ROUND(J42+J45+J57+J73,5)</f>
        <v>26731.83</v>
      </c>
      <c r="K74" s="16"/>
      <c r="L74" s="3">
        <f>ROUND(L42+L45+L57+L73,5)</f>
        <v>27629.85</v>
      </c>
      <c r="M74" s="16"/>
      <c r="N74" s="3">
        <f>ROUND(N42+N45+N57+N73,5)</f>
        <v>22515.8</v>
      </c>
      <c r="O74" s="16"/>
      <c r="P74" s="3">
        <f>ROUND(P42+P45+P57+P73,5)</f>
        <v>24836.23</v>
      </c>
      <c r="Q74" s="16"/>
      <c r="R74" s="3">
        <f>ROUND(R42+R45+R57+R73,5)</f>
        <v>33773.46</v>
      </c>
      <c r="S74" s="16"/>
      <c r="T74" s="3">
        <f>ROUND(T42+T45+T57+T73,5)</f>
        <v>29341.8</v>
      </c>
      <c r="U74" s="16"/>
      <c r="V74" s="3">
        <f>ROUND(V42+V45+V57+V73,5)</f>
        <v>14031.24</v>
      </c>
      <c r="W74" s="16"/>
      <c r="X74" s="3">
        <f>ROUND(X42+X45+X57+X73,5)</f>
        <v>27824.67</v>
      </c>
      <c r="Y74" s="16"/>
      <c r="Z74" s="3">
        <f>ROUND(Z42+Z45+Z57+Z73,5)</f>
        <v>33976.370000000003</v>
      </c>
      <c r="AA74" s="16"/>
      <c r="AB74" s="3">
        <f>ROUND(AB42+AB45+AB57+AB73,5)</f>
        <v>15369.05</v>
      </c>
      <c r="AC74" s="16"/>
      <c r="AD74" s="3">
        <f>ROUND(AD42+AD45+AD57+AD73,5)</f>
        <v>35603.68</v>
      </c>
    </row>
    <row r="75" spans="1:30" x14ac:dyDescent="0.25">
      <c r="A75" s="2"/>
      <c r="B75" s="2"/>
      <c r="C75" s="2" t="s">
        <v>60</v>
      </c>
      <c r="D75" s="2"/>
      <c r="E75" s="2"/>
      <c r="F75" s="2"/>
      <c r="G75" s="2"/>
      <c r="H75" s="3"/>
      <c r="I75" s="16"/>
      <c r="J75" s="3"/>
      <c r="K75" s="16"/>
      <c r="L75" s="3"/>
      <c r="M75" s="16"/>
      <c r="N75" s="3"/>
      <c r="O75" s="16"/>
      <c r="P75" s="3"/>
      <c r="Q75" s="16"/>
      <c r="R75" s="3"/>
      <c r="S75" s="16"/>
      <c r="T75" s="3"/>
      <c r="U75" s="16"/>
      <c r="V75" s="3"/>
      <c r="W75" s="16"/>
      <c r="X75" s="3"/>
      <c r="Y75" s="16"/>
      <c r="Z75" s="3"/>
      <c r="AA75" s="16"/>
      <c r="AB75" s="3"/>
      <c r="AC75" s="16"/>
      <c r="AD75" s="3"/>
    </row>
    <row r="76" spans="1:30" ht="15.75" thickBot="1" x14ac:dyDescent="0.3">
      <c r="A76" s="2"/>
      <c r="B76" s="2"/>
      <c r="C76" s="2"/>
      <c r="D76" s="2" t="s">
        <v>61</v>
      </c>
      <c r="E76" s="2"/>
      <c r="F76" s="2"/>
      <c r="G76" s="2"/>
      <c r="H76" s="4">
        <v>8832</v>
      </c>
      <c r="I76" s="16"/>
      <c r="J76" s="4">
        <v>8733.9500000000007</v>
      </c>
      <c r="K76" s="16"/>
      <c r="L76" s="4">
        <v>8635.9</v>
      </c>
      <c r="M76" s="16"/>
      <c r="N76" s="4">
        <v>8537.85</v>
      </c>
      <c r="O76" s="16"/>
      <c r="P76" s="4">
        <v>8439.7999999999993</v>
      </c>
      <c r="Q76" s="16"/>
      <c r="R76" s="4">
        <v>8341.75</v>
      </c>
      <c r="S76" s="16"/>
      <c r="T76" s="4">
        <v>8243.7000000000007</v>
      </c>
      <c r="U76" s="16"/>
      <c r="V76" s="4">
        <v>8145.65</v>
      </c>
      <c r="W76" s="16"/>
      <c r="X76" s="4">
        <v>8047.6</v>
      </c>
      <c r="Y76" s="16"/>
      <c r="Z76" s="4">
        <v>7886.8</v>
      </c>
      <c r="AA76" s="16"/>
      <c r="AB76" s="4">
        <v>7886.8</v>
      </c>
      <c r="AC76" s="16"/>
      <c r="AD76" s="4">
        <v>7886.8</v>
      </c>
    </row>
    <row r="77" spans="1:30" ht="15.75" thickBot="1" x14ac:dyDescent="0.3">
      <c r="A77" s="2"/>
      <c r="B77" s="2"/>
      <c r="C77" s="2" t="s">
        <v>62</v>
      </c>
      <c r="D77" s="2"/>
      <c r="E77" s="2"/>
      <c r="F77" s="2"/>
      <c r="G77" s="2"/>
      <c r="H77" s="6">
        <f>ROUND(SUM(H75:H76),5)</f>
        <v>8832</v>
      </c>
      <c r="I77" s="16"/>
      <c r="J77" s="6">
        <f>ROUND(SUM(J75:J76),5)</f>
        <v>8733.9500000000007</v>
      </c>
      <c r="K77" s="16"/>
      <c r="L77" s="6">
        <f>ROUND(SUM(L75:L76),5)</f>
        <v>8635.9</v>
      </c>
      <c r="M77" s="16"/>
      <c r="N77" s="6">
        <f>ROUND(SUM(N75:N76),5)</f>
        <v>8537.85</v>
      </c>
      <c r="O77" s="16"/>
      <c r="P77" s="6">
        <f>ROUND(SUM(P75:P76),5)</f>
        <v>8439.7999999999993</v>
      </c>
      <c r="Q77" s="16"/>
      <c r="R77" s="6">
        <f>ROUND(SUM(R75:R76),5)</f>
        <v>8341.75</v>
      </c>
      <c r="S77" s="16"/>
      <c r="T77" s="6">
        <f>ROUND(SUM(T75:T76),5)</f>
        <v>8243.7000000000007</v>
      </c>
      <c r="U77" s="16"/>
      <c r="V77" s="6">
        <f>ROUND(SUM(V75:V76),5)</f>
        <v>8145.65</v>
      </c>
      <c r="W77" s="16"/>
      <c r="X77" s="6">
        <f>ROUND(SUM(X75:X76),5)</f>
        <v>8047.6</v>
      </c>
      <c r="Y77" s="16"/>
      <c r="Z77" s="6">
        <f>ROUND(SUM(Z75:Z76),5)</f>
        <v>7886.8</v>
      </c>
      <c r="AA77" s="16"/>
      <c r="AB77" s="6">
        <f>ROUND(SUM(AB75:AB76),5)</f>
        <v>7886.8</v>
      </c>
      <c r="AC77" s="16"/>
      <c r="AD77" s="6">
        <f>ROUND(SUM(AD75:AD76),5)</f>
        <v>7886.8</v>
      </c>
    </row>
    <row r="78" spans="1:30" x14ac:dyDescent="0.25">
      <c r="A78" s="2"/>
      <c r="B78" s="2" t="s">
        <v>63</v>
      </c>
      <c r="C78" s="2"/>
      <c r="D78" s="2"/>
      <c r="E78" s="2"/>
      <c r="F78" s="2"/>
      <c r="G78" s="2"/>
      <c r="H78" s="3">
        <f>ROUND(H41+H74+H77,5)</f>
        <v>23628.67</v>
      </c>
      <c r="I78" s="16"/>
      <c r="J78" s="3">
        <f>ROUND(J41+J74+J77,5)</f>
        <v>35465.78</v>
      </c>
      <c r="K78" s="16"/>
      <c r="L78" s="3">
        <f>ROUND(L41+L74+L77,5)</f>
        <v>36265.75</v>
      </c>
      <c r="M78" s="16"/>
      <c r="N78" s="3">
        <f>ROUND(N41+N74+N77,5)</f>
        <v>31053.65</v>
      </c>
      <c r="O78" s="16"/>
      <c r="P78" s="3">
        <f>ROUND(P41+P74+P77,5)</f>
        <v>33276.03</v>
      </c>
      <c r="Q78" s="16"/>
      <c r="R78" s="3">
        <f>ROUND(R41+R74+R77,5)</f>
        <v>42115.21</v>
      </c>
      <c r="S78" s="16"/>
      <c r="T78" s="3">
        <f>ROUND(T41+T74+T77,5)</f>
        <v>37585.5</v>
      </c>
      <c r="U78" s="16"/>
      <c r="V78" s="3">
        <f>ROUND(V41+V74+V77,5)</f>
        <v>22176.89</v>
      </c>
      <c r="W78" s="16"/>
      <c r="X78" s="3">
        <f>ROUND(X41+X74+X77,5)</f>
        <v>35872.269999999997</v>
      </c>
      <c r="Y78" s="16"/>
      <c r="Z78" s="3">
        <f>ROUND(Z41+Z74+Z77,5)</f>
        <v>41863.17</v>
      </c>
      <c r="AA78" s="16"/>
      <c r="AB78" s="3">
        <f>ROUND(AB41+AB74+AB77,5)</f>
        <v>23255.85</v>
      </c>
      <c r="AC78" s="16"/>
      <c r="AD78" s="3">
        <f>ROUND(AD41+AD74+AD77,5)</f>
        <v>43490.48</v>
      </c>
    </row>
    <row r="79" spans="1:30" x14ac:dyDescent="0.25">
      <c r="A79" s="2"/>
      <c r="B79" s="2" t="s">
        <v>64</v>
      </c>
      <c r="C79" s="2"/>
      <c r="D79" s="2"/>
      <c r="E79" s="2"/>
      <c r="F79" s="2"/>
      <c r="G79" s="2"/>
      <c r="H79" s="3"/>
      <c r="I79" s="16"/>
      <c r="J79" s="3"/>
      <c r="K79" s="16"/>
      <c r="L79" s="3"/>
      <c r="M79" s="16"/>
      <c r="N79" s="3"/>
      <c r="O79" s="16"/>
      <c r="P79" s="3"/>
      <c r="Q79" s="16"/>
      <c r="R79" s="3"/>
      <c r="S79" s="16"/>
      <c r="T79" s="3"/>
      <c r="U79" s="16"/>
      <c r="V79" s="3"/>
      <c r="W79" s="16"/>
      <c r="X79" s="3"/>
      <c r="Y79" s="16"/>
      <c r="Z79" s="3"/>
      <c r="AA79" s="16"/>
      <c r="AB79" s="3"/>
      <c r="AC79" s="16"/>
      <c r="AD79" s="3"/>
    </row>
    <row r="80" spans="1:30" x14ac:dyDescent="0.25">
      <c r="A80" s="2"/>
      <c r="B80" s="2"/>
      <c r="C80" s="2" t="s">
        <v>65</v>
      </c>
      <c r="D80" s="2"/>
      <c r="E80" s="2"/>
      <c r="F80" s="2"/>
      <c r="G80" s="2"/>
      <c r="H80" s="3">
        <v>-23223.48</v>
      </c>
      <c r="I80" s="16"/>
      <c r="J80" s="3">
        <v>-17227.22</v>
      </c>
      <c r="K80" s="16"/>
      <c r="L80" s="3">
        <v>-27290.2</v>
      </c>
      <c r="M80" s="16"/>
      <c r="N80" s="3">
        <v>53886.73</v>
      </c>
      <c r="O80" s="16"/>
      <c r="P80" s="3">
        <v>54494.48</v>
      </c>
      <c r="Q80" s="16"/>
      <c r="R80" s="3">
        <v>54494.48</v>
      </c>
      <c r="S80" s="16"/>
      <c r="T80" s="3">
        <v>62564.54</v>
      </c>
      <c r="U80" s="16"/>
      <c r="V80" s="3">
        <v>67085.86</v>
      </c>
      <c r="W80" s="16"/>
      <c r="X80" s="3">
        <v>71419.929999999993</v>
      </c>
      <c r="Y80" s="16"/>
      <c r="Z80" s="3">
        <v>74980.98</v>
      </c>
      <c r="AA80" s="16"/>
      <c r="AB80" s="3">
        <v>79314.11</v>
      </c>
      <c r="AC80" s="16"/>
      <c r="AD80" s="3">
        <v>83543.37</v>
      </c>
    </row>
    <row r="81" spans="1:30" x14ac:dyDescent="0.25">
      <c r="A81" s="2"/>
      <c r="B81" s="2"/>
      <c r="C81" s="2" t="s">
        <v>66</v>
      </c>
      <c r="D81" s="2"/>
      <c r="E81" s="2"/>
      <c r="F81" s="2"/>
      <c r="G81" s="2"/>
      <c r="H81" s="3"/>
      <c r="I81" s="16"/>
      <c r="J81" s="3"/>
      <c r="K81" s="16"/>
      <c r="L81" s="3"/>
      <c r="M81" s="16"/>
      <c r="N81" s="3"/>
      <c r="O81" s="16"/>
      <c r="P81" s="3"/>
      <c r="Q81" s="16"/>
      <c r="R81" s="3"/>
      <c r="S81" s="16"/>
      <c r="T81" s="3"/>
      <c r="U81" s="16"/>
      <c r="V81" s="3"/>
      <c r="W81" s="16"/>
      <c r="X81" s="3"/>
      <c r="Y81" s="16"/>
      <c r="Z81" s="3"/>
      <c r="AA81" s="16"/>
      <c r="AB81" s="3"/>
      <c r="AC81" s="16"/>
      <c r="AD81" s="3"/>
    </row>
    <row r="82" spans="1:30" x14ac:dyDescent="0.25">
      <c r="A82" s="2"/>
      <c r="B82" s="2"/>
      <c r="C82" s="2"/>
      <c r="D82" s="2" t="s">
        <v>67</v>
      </c>
      <c r="E82" s="2"/>
      <c r="F82" s="2"/>
      <c r="G82" s="2"/>
      <c r="H82" s="3">
        <v>10780</v>
      </c>
      <c r="I82" s="16"/>
      <c r="J82" s="3">
        <v>10780</v>
      </c>
      <c r="K82" s="16"/>
      <c r="L82" s="3">
        <v>21353.46</v>
      </c>
      <c r="M82" s="16"/>
      <c r="N82" s="3">
        <v>21353.46</v>
      </c>
      <c r="O82" s="16"/>
      <c r="P82" s="3">
        <v>21353.46</v>
      </c>
      <c r="Q82" s="16"/>
      <c r="R82" s="3">
        <v>21353.46</v>
      </c>
      <c r="S82" s="16"/>
      <c r="T82" s="3">
        <v>21353.46</v>
      </c>
      <c r="U82" s="16"/>
      <c r="V82" s="3">
        <v>21353.46</v>
      </c>
      <c r="W82" s="16"/>
      <c r="X82" s="3">
        <v>21353.46</v>
      </c>
      <c r="Y82" s="16"/>
      <c r="Z82" s="3">
        <v>21353.46</v>
      </c>
      <c r="AA82" s="16"/>
      <c r="AB82" s="3">
        <v>21353.46</v>
      </c>
      <c r="AC82" s="16"/>
      <c r="AD82" s="3">
        <v>21353.46</v>
      </c>
    </row>
    <row r="83" spans="1:30" x14ac:dyDescent="0.25">
      <c r="A83" s="2"/>
      <c r="B83" s="2"/>
      <c r="C83" s="2"/>
      <c r="D83" s="2" t="s">
        <v>68</v>
      </c>
      <c r="E83" s="2"/>
      <c r="F83" s="2"/>
      <c r="G83" s="2"/>
      <c r="H83" s="3">
        <v>95480.42</v>
      </c>
      <c r="I83" s="16"/>
      <c r="J83" s="3">
        <v>95480.42</v>
      </c>
      <c r="K83" s="16"/>
      <c r="L83" s="3">
        <v>95480.42</v>
      </c>
      <c r="M83" s="16"/>
      <c r="N83" s="3">
        <v>95480.42</v>
      </c>
      <c r="O83" s="16"/>
      <c r="P83" s="3">
        <v>95480.42</v>
      </c>
      <c r="Q83" s="16"/>
      <c r="R83" s="3">
        <v>95480.42</v>
      </c>
      <c r="S83" s="16"/>
      <c r="T83" s="3">
        <v>95480.42</v>
      </c>
      <c r="U83" s="16"/>
      <c r="V83" s="3">
        <v>95480.42</v>
      </c>
      <c r="W83" s="16"/>
      <c r="X83" s="3">
        <v>95480.42</v>
      </c>
      <c r="Y83" s="16"/>
      <c r="Z83" s="3">
        <v>95480.42</v>
      </c>
      <c r="AA83" s="16"/>
      <c r="AB83" s="3">
        <v>95480.42</v>
      </c>
      <c r="AC83" s="16"/>
      <c r="AD83" s="3">
        <v>95480.42</v>
      </c>
    </row>
    <row r="84" spans="1:30" x14ac:dyDescent="0.25">
      <c r="A84" s="2"/>
      <c r="B84" s="2"/>
      <c r="C84" s="2"/>
      <c r="D84" s="2" t="s">
        <v>69</v>
      </c>
      <c r="E84" s="2"/>
      <c r="F84" s="2"/>
      <c r="G84" s="2"/>
      <c r="H84" s="3">
        <v>42985.06</v>
      </c>
      <c r="I84" s="16"/>
      <c r="J84" s="3">
        <v>57517.94</v>
      </c>
      <c r="K84" s="16"/>
      <c r="L84" s="3">
        <v>57023.37</v>
      </c>
      <c r="M84" s="16"/>
      <c r="N84" s="3">
        <v>56315.33</v>
      </c>
      <c r="O84" s="16"/>
      <c r="P84" s="3">
        <v>55707.58</v>
      </c>
      <c r="Q84" s="16"/>
      <c r="R84" s="3">
        <v>55707.58</v>
      </c>
      <c r="S84" s="16"/>
      <c r="T84" s="3">
        <v>47637.52</v>
      </c>
      <c r="U84" s="16"/>
      <c r="V84" s="3">
        <v>43116.2</v>
      </c>
      <c r="W84" s="16"/>
      <c r="X84" s="3">
        <v>38782.129999999997</v>
      </c>
      <c r="Y84" s="16"/>
      <c r="Z84" s="3">
        <v>35221.08</v>
      </c>
      <c r="AA84" s="16"/>
      <c r="AB84" s="3">
        <v>30887.95</v>
      </c>
      <c r="AC84" s="16"/>
      <c r="AD84" s="3">
        <v>26658.69</v>
      </c>
    </row>
    <row r="85" spans="1:30" ht="15.75" thickBot="1" x14ac:dyDescent="0.3">
      <c r="A85" s="2"/>
      <c r="B85" s="2"/>
      <c r="C85" s="2"/>
      <c r="D85" s="2" t="s">
        <v>91</v>
      </c>
      <c r="E85" s="2"/>
      <c r="F85" s="2"/>
      <c r="G85" s="2"/>
      <c r="H85" s="7">
        <v>10345.049999999999</v>
      </c>
      <c r="I85" s="16"/>
      <c r="J85" s="7">
        <v>15.91</v>
      </c>
      <c r="K85" s="16"/>
      <c r="L85" s="7">
        <v>0</v>
      </c>
      <c r="M85" s="16"/>
      <c r="N85" s="7">
        <v>0</v>
      </c>
      <c r="O85" s="16"/>
      <c r="P85" s="7">
        <v>0</v>
      </c>
      <c r="Q85" s="16"/>
      <c r="R85" s="7">
        <v>0</v>
      </c>
      <c r="S85" s="16"/>
      <c r="T85" s="7">
        <v>0</v>
      </c>
      <c r="U85" s="16"/>
      <c r="V85" s="7">
        <v>0</v>
      </c>
      <c r="W85" s="16"/>
      <c r="X85" s="7">
        <v>0</v>
      </c>
      <c r="Y85" s="16"/>
      <c r="Z85" s="7">
        <v>0</v>
      </c>
      <c r="AA85" s="16"/>
      <c r="AB85" s="7">
        <v>0</v>
      </c>
      <c r="AC85" s="16"/>
      <c r="AD85" s="7">
        <v>0</v>
      </c>
    </row>
    <row r="86" spans="1:30" x14ac:dyDescent="0.25">
      <c r="A86" s="2"/>
      <c r="B86" s="2"/>
      <c r="C86" s="2" t="s">
        <v>70</v>
      </c>
      <c r="D86" s="2"/>
      <c r="E86" s="2"/>
      <c r="F86" s="2"/>
      <c r="G86" s="2"/>
      <c r="H86" s="3">
        <f>ROUND(SUM(H81:H85),5)</f>
        <v>159590.53</v>
      </c>
      <c r="I86" s="16"/>
      <c r="J86" s="3">
        <f>ROUND(SUM(J81:J85),5)</f>
        <v>163794.26999999999</v>
      </c>
      <c r="K86" s="16"/>
      <c r="L86" s="3">
        <f>ROUND(SUM(L81:L85),5)</f>
        <v>173857.25</v>
      </c>
      <c r="M86" s="16"/>
      <c r="N86" s="3">
        <f>ROUND(SUM(N81:N85),5)</f>
        <v>173149.21</v>
      </c>
      <c r="O86" s="16"/>
      <c r="P86" s="3">
        <f>ROUND(SUM(P81:P85),5)</f>
        <v>172541.46</v>
      </c>
      <c r="Q86" s="16"/>
      <c r="R86" s="3">
        <f>ROUND(SUM(R81:R85),5)</f>
        <v>172541.46</v>
      </c>
      <c r="S86" s="16"/>
      <c r="T86" s="3">
        <f>ROUND(SUM(T81:T85),5)</f>
        <v>164471.4</v>
      </c>
      <c r="U86" s="16"/>
      <c r="V86" s="3">
        <f>ROUND(SUM(V81:V85),5)</f>
        <v>159950.07999999999</v>
      </c>
      <c r="W86" s="16"/>
      <c r="X86" s="3">
        <f>ROUND(SUM(X81:X85),5)</f>
        <v>155616.01</v>
      </c>
      <c r="Y86" s="16"/>
      <c r="Z86" s="3">
        <f>ROUND(SUM(Z81:Z85),5)</f>
        <v>152054.96</v>
      </c>
      <c r="AA86" s="16"/>
      <c r="AB86" s="3">
        <f>ROUND(SUM(AB81:AB85),5)</f>
        <v>147721.82999999999</v>
      </c>
      <c r="AC86" s="16"/>
      <c r="AD86" s="3">
        <f>ROUND(SUM(AD81:AD85),5)</f>
        <v>143492.57</v>
      </c>
    </row>
    <row r="87" spans="1:30" x14ac:dyDescent="0.25">
      <c r="A87" s="2"/>
      <c r="B87" s="2"/>
      <c r="C87" s="2" t="s">
        <v>92</v>
      </c>
      <c r="D87" s="2"/>
      <c r="E87" s="2"/>
      <c r="F87" s="2"/>
      <c r="G87" s="2"/>
      <c r="H87" s="3"/>
      <c r="I87" s="16"/>
      <c r="J87" s="3"/>
      <c r="K87" s="16"/>
      <c r="L87" s="3"/>
      <c r="M87" s="16"/>
      <c r="N87" s="3"/>
      <c r="O87" s="16"/>
      <c r="P87" s="3"/>
      <c r="Q87" s="16"/>
      <c r="R87" s="3"/>
      <c r="S87" s="16"/>
      <c r="T87" s="3"/>
      <c r="U87" s="16"/>
      <c r="V87" s="3"/>
      <c r="W87" s="16"/>
      <c r="X87" s="3"/>
      <c r="Y87" s="16"/>
      <c r="Z87" s="3"/>
      <c r="AA87" s="16"/>
      <c r="AB87" s="3"/>
      <c r="AC87" s="16"/>
      <c r="AD87" s="3"/>
    </row>
    <row r="88" spans="1:30" ht="15.75" thickBot="1" x14ac:dyDescent="0.3">
      <c r="A88" s="2"/>
      <c r="B88" s="2"/>
      <c r="C88" s="2"/>
      <c r="D88" s="2" t="s">
        <v>93</v>
      </c>
      <c r="E88" s="2"/>
      <c r="F88" s="2"/>
      <c r="G88" s="2"/>
      <c r="H88" s="7">
        <v>10200</v>
      </c>
      <c r="I88" s="16"/>
      <c r="J88" s="7">
        <v>0</v>
      </c>
      <c r="K88" s="16"/>
      <c r="L88" s="7">
        <v>0</v>
      </c>
      <c r="M88" s="16"/>
      <c r="N88" s="7">
        <v>0</v>
      </c>
      <c r="O88" s="16"/>
      <c r="P88" s="7">
        <v>0</v>
      </c>
      <c r="Q88" s="16"/>
      <c r="R88" s="7">
        <v>0</v>
      </c>
      <c r="S88" s="16"/>
      <c r="T88" s="7">
        <v>0</v>
      </c>
      <c r="U88" s="16"/>
      <c r="V88" s="7">
        <v>0</v>
      </c>
      <c r="W88" s="16"/>
      <c r="X88" s="7">
        <v>0</v>
      </c>
      <c r="Y88" s="16"/>
      <c r="Z88" s="7">
        <v>0</v>
      </c>
      <c r="AA88" s="16"/>
      <c r="AB88" s="7">
        <v>0</v>
      </c>
      <c r="AC88" s="16"/>
      <c r="AD88" s="7">
        <v>0</v>
      </c>
    </row>
    <row r="89" spans="1:30" x14ac:dyDescent="0.25">
      <c r="A89" s="2"/>
      <c r="B89" s="2"/>
      <c r="C89" s="2" t="s">
        <v>94</v>
      </c>
      <c r="D89" s="2"/>
      <c r="E89" s="2"/>
      <c r="F89" s="2"/>
      <c r="G89" s="2"/>
      <c r="H89" s="3">
        <f>ROUND(SUM(H87:H88),5)</f>
        <v>10200</v>
      </c>
      <c r="I89" s="16"/>
      <c r="J89" s="3">
        <f>ROUND(SUM(J87:J88),5)</f>
        <v>0</v>
      </c>
      <c r="K89" s="16"/>
      <c r="L89" s="3">
        <f>ROUND(SUM(L87:L88),5)</f>
        <v>0</v>
      </c>
      <c r="M89" s="16"/>
      <c r="N89" s="3">
        <f>ROUND(SUM(N87:N88),5)</f>
        <v>0</v>
      </c>
      <c r="O89" s="16"/>
      <c r="P89" s="3">
        <f>ROUND(SUM(P87:P88),5)</f>
        <v>0</v>
      </c>
      <c r="Q89" s="16"/>
      <c r="R89" s="3">
        <f>ROUND(SUM(R87:R88),5)</f>
        <v>0</v>
      </c>
      <c r="S89" s="16"/>
      <c r="T89" s="3">
        <f>ROUND(SUM(T87:T88),5)</f>
        <v>0</v>
      </c>
      <c r="U89" s="16"/>
      <c r="V89" s="3">
        <f>ROUND(SUM(V87:V88),5)</f>
        <v>0</v>
      </c>
      <c r="W89" s="16"/>
      <c r="X89" s="3">
        <f>ROUND(SUM(X87:X88),5)</f>
        <v>0</v>
      </c>
      <c r="Y89" s="16"/>
      <c r="Z89" s="3">
        <f>ROUND(SUM(Z87:Z88),5)</f>
        <v>0</v>
      </c>
      <c r="AA89" s="16"/>
      <c r="AB89" s="3">
        <f>ROUND(SUM(AB87:AB88),5)</f>
        <v>0</v>
      </c>
      <c r="AC89" s="16"/>
      <c r="AD89" s="3">
        <f>ROUND(SUM(AD87:AD88),5)</f>
        <v>0</v>
      </c>
    </row>
    <row r="90" spans="1:30" ht="15.75" thickBot="1" x14ac:dyDescent="0.3">
      <c r="A90" s="2"/>
      <c r="B90" s="2"/>
      <c r="C90" s="2" t="s">
        <v>71</v>
      </c>
      <c r="D90" s="2"/>
      <c r="E90" s="2"/>
      <c r="F90" s="2"/>
      <c r="G90" s="2"/>
      <c r="H90" s="4">
        <v>224926.3</v>
      </c>
      <c r="I90" s="16"/>
      <c r="J90" s="4">
        <v>211870.79</v>
      </c>
      <c r="K90" s="16"/>
      <c r="L90" s="4">
        <v>80468.89</v>
      </c>
      <c r="M90" s="16"/>
      <c r="N90" s="4">
        <v>53619.98</v>
      </c>
      <c r="O90" s="16"/>
      <c r="P90" s="4">
        <v>50979.01</v>
      </c>
      <c r="Q90" s="16"/>
      <c r="R90" s="4">
        <v>46838.62</v>
      </c>
      <c r="S90" s="16"/>
      <c r="T90" s="4">
        <v>77535.7</v>
      </c>
      <c r="U90" s="16"/>
      <c r="V90" s="4">
        <v>72776.639999999999</v>
      </c>
      <c r="W90" s="16"/>
      <c r="X90" s="4">
        <v>48076.56</v>
      </c>
      <c r="Y90" s="16"/>
      <c r="Z90" s="4">
        <v>56885.49</v>
      </c>
      <c r="AA90" s="16"/>
      <c r="AB90" s="4">
        <v>60520.82</v>
      </c>
      <c r="AC90" s="16"/>
      <c r="AD90" s="4">
        <v>19225.61</v>
      </c>
    </row>
    <row r="91" spans="1:30" ht="15.75" thickBot="1" x14ac:dyDescent="0.3">
      <c r="A91" s="2"/>
      <c r="B91" s="2" t="s">
        <v>72</v>
      </c>
      <c r="C91" s="2"/>
      <c r="D91" s="2"/>
      <c r="E91" s="2"/>
      <c r="F91" s="2"/>
      <c r="G91" s="2"/>
      <c r="H91" s="5">
        <f>ROUND(SUM(H79:H80)+H86+SUM(H89:H90),5)</f>
        <v>371493.35</v>
      </c>
      <c r="I91" s="16"/>
      <c r="J91" s="5">
        <f>ROUND(SUM(J79:J80)+J86+SUM(J89:J90),5)</f>
        <v>358437.84</v>
      </c>
      <c r="K91" s="16"/>
      <c r="L91" s="5">
        <f>ROUND(SUM(L79:L80)+L86+SUM(L89:L90),5)</f>
        <v>227035.94</v>
      </c>
      <c r="M91" s="16"/>
      <c r="N91" s="5">
        <f>ROUND(SUM(N79:N80)+N86+SUM(N89:N90),5)</f>
        <v>280655.92</v>
      </c>
      <c r="O91" s="16"/>
      <c r="P91" s="5">
        <f>ROUND(SUM(P79:P80)+P86+SUM(P89:P90),5)</f>
        <v>278014.95</v>
      </c>
      <c r="Q91" s="16"/>
      <c r="R91" s="5">
        <f>ROUND(SUM(R79:R80)+R86+SUM(R89:R90),5)</f>
        <v>273874.56</v>
      </c>
      <c r="S91" s="16"/>
      <c r="T91" s="5">
        <f>ROUND(SUM(T79:T80)+T86+SUM(T89:T90),5)</f>
        <v>304571.64</v>
      </c>
      <c r="U91" s="16"/>
      <c r="V91" s="5">
        <f>ROUND(SUM(V79:V80)+V86+SUM(V89:V90),5)</f>
        <v>299812.58</v>
      </c>
      <c r="W91" s="16"/>
      <c r="X91" s="5">
        <f>ROUND(SUM(X79:X80)+X86+SUM(X89:X90),5)</f>
        <v>275112.5</v>
      </c>
      <c r="Y91" s="16"/>
      <c r="Z91" s="5">
        <f>ROUND(SUM(Z79:Z80)+Z86+SUM(Z89:Z90),5)</f>
        <v>283921.43</v>
      </c>
      <c r="AA91" s="16"/>
      <c r="AB91" s="5">
        <f>ROUND(SUM(AB79:AB80)+AB86+SUM(AB89:AB90),5)</f>
        <v>287556.76</v>
      </c>
      <c r="AC91" s="16"/>
      <c r="AD91" s="5">
        <f>ROUND(SUM(AD79:AD80)+AD86+SUM(AD89:AD90),5)</f>
        <v>246261.55</v>
      </c>
    </row>
    <row r="92" spans="1:30" s="9" customFormat="1" ht="12" thickBot="1" x14ac:dyDescent="0.25">
      <c r="A92" s="2" t="s">
        <v>73</v>
      </c>
      <c r="B92" s="2"/>
      <c r="C92" s="2"/>
      <c r="D92" s="2"/>
      <c r="E92" s="2"/>
      <c r="F92" s="2"/>
      <c r="G92" s="2"/>
      <c r="H92" s="8">
        <f>ROUND(H40+H78+H91,5)</f>
        <v>395122.02</v>
      </c>
      <c r="I92" s="2"/>
      <c r="J92" s="8">
        <f>ROUND(J40+J78+J91,5)</f>
        <v>393903.62</v>
      </c>
      <c r="K92" s="2"/>
      <c r="L92" s="8">
        <f>ROUND(L40+L78+L91,5)</f>
        <v>263301.69</v>
      </c>
      <c r="M92" s="2"/>
      <c r="N92" s="8">
        <f>ROUND(N40+N78+N91,5)</f>
        <v>311709.57</v>
      </c>
      <c r="O92" s="2"/>
      <c r="P92" s="8">
        <f>ROUND(P40+P78+P91,5)</f>
        <v>311290.98</v>
      </c>
      <c r="Q92" s="2"/>
      <c r="R92" s="8">
        <f>ROUND(R40+R78+R91,5)</f>
        <v>315989.77</v>
      </c>
      <c r="S92" s="2"/>
      <c r="T92" s="8">
        <f>ROUND(T40+T78+T91,5)</f>
        <v>342157.14</v>
      </c>
      <c r="U92" s="2"/>
      <c r="V92" s="8">
        <f>ROUND(V40+V78+V91,5)</f>
        <v>321989.46999999997</v>
      </c>
      <c r="W92" s="2"/>
      <c r="X92" s="8">
        <f>ROUND(X40+X78+X91,5)</f>
        <v>310984.77</v>
      </c>
      <c r="Y92" s="2"/>
      <c r="Z92" s="8">
        <f>ROUND(Z40+Z78+Z91,5)</f>
        <v>325784.59999999998</v>
      </c>
      <c r="AA92" s="2"/>
      <c r="AB92" s="8">
        <f>ROUND(AB40+AB78+AB91,5)</f>
        <v>310812.61</v>
      </c>
      <c r="AC92" s="2"/>
      <c r="AD92" s="8">
        <f>ROUND(AD40+AD78+AD91,5)</f>
        <v>289752.03000000003</v>
      </c>
    </row>
    <row r="93" spans="1:30" ht="15.75" thickTop="1" x14ac:dyDescent="0.25"/>
  </sheetData>
  <pageMargins left="0.45" right="0.2" top="0.75" bottom="0.75" header="0.1" footer="0.3"/>
  <pageSetup scale="86" orientation="portrait" r:id="rId1"/>
  <headerFooter>
    <oddHeader>&amp;L&amp;"Arial,Bold"&amp;8 4:39 PM
 12/31/19
 Accrual Basis&amp;C&amp;"Arial,Bold"&amp;12 League of Women Voters of California
&amp;14 Statement of Financial Position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F65"/>
  <sheetViews>
    <sheetView workbookViewId="0">
      <pane xSplit="7" ySplit="1" topLeftCell="H46" activePane="bottomRight" state="frozenSplit"/>
      <selection pane="topRight" activeCell="H1" sqref="H1"/>
      <selection pane="bottomLeft" activeCell="A2" sqref="A2"/>
      <selection pane="bottomRight" activeCell="J75" sqref="J75"/>
    </sheetView>
  </sheetViews>
  <sheetFormatPr defaultRowHeight="15" x14ac:dyDescent="0.25"/>
  <cols>
    <col min="1" max="6" width="3" style="13" customWidth="1"/>
    <col min="7" max="7" width="28.5703125" style="13" customWidth="1"/>
    <col min="8" max="8" width="8.710937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9.28515625" style="14" bestFit="1" customWidth="1"/>
    <col min="13" max="13" width="2.28515625" style="14" customWidth="1"/>
    <col min="14" max="14" width="7.85546875" style="14" bestFit="1" customWidth="1"/>
    <col min="15" max="15" width="2.28515625" style="14" customWidth="1"/>
    <col min="16" max="16" width="7.85546875" style="14" bestFit="1" customWidth="1"/>
    <col min="17" max="17" width="2.28515625" style="14" customWidth="1"/>
    <col min="18" max="18" width="7.85546875" style="14" bestFit="1" customWidth="1"/>
    <col min="19" max="19" width="2.28515625" style="14" customWidth="1"/>
    <col min="20" max="20" width="7.85546875" style="14" bestFit="1" customWidth="1"/>
    <col min="21" max="21" width="2.28515625" style="14" customWidth="1"/>
    <col min="22" max="22" width="7.85546875" style="14" bestFit="1" customWidth="1"/>
    <col min="23" max="23" width="2.28515625" style="14" customWidth="1"/>
    <col min="24" max="24" width="8.42578125" style="14" bestFit="1" customWidth="1"/>
    <col min="25" max="25" width="2.28515625" style="14" customWidth="1"/>
    <col min="26" max="26" width="7.85546875" style="14" bestFit="1" customWidth="1"/>
    <col min="27" max="27" width="2.28515625" style="14" customWidth="1"/>
    <col min="28" max="28" width="7.85546875" style="14" bestFit="1" customWidth="1"/>
    <col min="29" max="29" width="2.28515625" style="14" customWidth="1"/>
    <col min="30" max="30" width="8.42578125" style="14" bestFit="1" customWidth="1"/>
    <col min="31" max="31" width="2.28515625" style="14" customWidth="1"/>
    <col min="32" max="32" width="8.7109375" style="14" bestFit="1" customWidth="1"/>
  </cols>
  <sheetData>
    <row r="1" spans="1:32" s="12" customFormat="1" ht="15.75" thickBot="1" x14ac:dyDescent="0.3">
      <c r="A1" s="10"/>
      <c r="B1" s="10"/>
      <c r="C1" s="10"/>
      <c r="D1" s="10"/>
      <c r="E1" s="10"/>
      <c r="F1" s="10"/>
      <c r="G1" s="10"/>
      <c r="H1" s="11" t="s">
        <v>95</v>
      </c>
      <c r="I1" s="15"/>
      <c r="J1" s="11" t="s">
        <v>96</v>
      </c>
      <c r="K1" s="15"/>
      <c r="L1" s="11" t="s">
        <v>97</v>
      </c>
      <c r="M1" s="15"/>
      <c r="N1" s="11" t="s">
        <v>98</v>
      </c>
      <c r="O1" s="15"/>
      <c r="P1" s="11" t="s">
        <v>99</v>
      </c>
      <c r="Q1" s="15"/>
      <c r="R1" s="11" t="s">
        <v>100</v>
      </c>
      <c r="S1" s="15"/>
      <c r="T1" s="11" t="s">
        <v>101</v>
      </c>
      <c r="U1" s="15"/>
      <c r="V1" s="11" t="s">
        <v>102</v>
      </c>
      <c r="W1" s="15"/>
      <c r="X1" s="11" t="s">
        <v>297</v>
      </c>
      <c r="Y1" s="15"/>
      <c r="Z1" s="11" t="s">
        <v>298</v>
      </c>
      <c r="AA1" s="15"/>
      <c r="AB1" s="11" t="s">
        <v>315</v>
      </c>
      <c r="AC1" s="15"/>
      <c r="AD1" s="11" t="s">
        <v>363</v>
      </c>
      <c r="AE1" s="15"/>
      <c r="AF1" s="11" t="s">
        <v>103</v>
      </c>
    </row>
    <row r="2" spans="1:32" ht="15.75" thickTop="1" x14ac:dyDescent="0.25">
      <c r="A2" s="2"/>
      <c r="B2" s="2" t="s">
        <v>104</v>
      </c>
      <c r="C2" s="2"/>
      <c r="D2" s="2"/>
      <c r="E2" s="2"/>
      <c r="F2" s="2"/>
      <c r="G2" s="2"/>
      <c r="H2" s="3"/>
      <c r="I2" s="16"/>
      <c r="J2" s="3"/>
      <c r="K2" s="16"/>
      <c r="L2" s="3"/>
      <c r="M2" s="16"/>
      <c r="N2" s="3"/>
      <c r="O2" s="16"/>
      <c r="P2" s="3"/>
      <c r="Q2" s="16"/>
      <c r="R2" s="3"/>
      <c r="S2" s="16"/>
      <c r="T2" s="3"/>
      <c r="U2" s="16"/>
      <c r="V2" s="3"/>
      <c r="W2" s="16"/>
      <c r="X2" s="3"/>
      <c r="Y2" s="16"/>
      <c r="Z2" s="3"/>
      <c r="AA2" s="16"/>
      <c r="AB2" s="3"/>
      <c r="AC2" s="16"/>
      <c r="AD2" s="3"/>
      <c r="AE2" s="16"/>
      <c r="AF2" s="3"/>
    </row>
    <row r="3" spans="1:32" x14ac:dyDescent="0.25">
      <c r="A3" s="2"/>
      <c r="B3" s="2"/>
      <c r="C3" s="2"/>
      <c r="D3" s="2" t="s">
        <v>105</v>
      </c>
      <c r="E3" s="2"/>
      <c r="F3" s="2"/>
      <c r="G3" s="2"/>
      <c r="H3" s="3"/>
      <c r="I3" s="16"/>
      <c r="J3" s="3"/>
      <c r="K3" s="16"/>
      <c r="L3" s="3"/>
      <c r="M3" s="16"/>
      <c r="N3" s="3"/>
      <c r="O3" s="16"/>
      <c r="P3" s="3"/>
      <c r="Q3" s="16"/>
      <c r="R3" s="3"/>
      <c r="S3" s="16"/>
      <c r="T3" s="3"/>
      <c r="U3" s="16"/>
      <c r="V3" s="3"/>
      <c r="W3" s="16"/>
      <c r="X3" s="3"/>
      <c r="Y3" s="16"/>
      <c r="Z3" s="3"/>
      <c r="AA3" s="16"/>
      <c r="AB3" s="3"/>
      <c r="AC3" s="16"/>
      <c r="AD3" s="3"/>
      <c r="AE3" s="16"/>
      <c r="AF3" s="3"/>
    </row>
    <row r="4" spans="1:32" x14ac:dyDescent="0.25">
      <c r="A4" s="2"/>
      <c r="B4" s="2"/>
      <c r="C4" s="2"/>
      <c r="D4" s="2"/>
      <c r="E4" s="2" t="s">
        <v>106</v>
      </c>
      <c r="F4" s="2"/>
      <c r="G4" s="2"/>
      <c r="H4" s="3"/>
      <c r="I4" s="16"/>
      <c r="J4" s="3"/>
      <c r="K4" s="16"/>
      <c r="L4" s="3"/>
      <c r="M4" s="16"/>
      <c r="N4" s="3"/>
      <c r="O4" s="16"/>
      <c r="P4" s="3"/>
      <c r="Q4" s="16"/>
      <c r="R4" s="3"/>
      <c r="S4" s="16"/>
      <c r="T4" s="3"/>
      <c r="U4" s="16"/>
      <c r="V4" s="3"/>
      <c r="W4" s="16"/>
      <c r="X4" s="3"/>
      <c r="Y4" s="16"/>
      <c r="Z4" s="3"/>
      <c r="AA4" s="16"/>
      <c r="AB4" s="3"/>
      <c r="AC4" s="16"/>
      <c r="AD4" s="3"/>
      <c r="AE4" s="16"/>
      <c r="AF4" s="3"/>
    </row>
    <row r="5" spans="1:32" x14ac:dyDescent="0.25">
      <c r="A5" s="2"/>
      <c r="B5" s="2"/>
      <c r="C5" s="2"/>
      <c r="D5" s="2"/>
      <c r="E5" s="2"/>
      <c r="F5" s="2" t="s">
        <v>107</v>
      </c>
      <c r="G5" s="2"/>
      <c r="H5" s="3">
        <v>30334.5</v>
      </c>
      <c r="I5" s="16"/>
      <c r="J5" s="3">
        <v>0</v>
      </c>
      <c r="K5" s="16"/>
      <c r="L5" s="3">
        <v>0</v>
      </c>
      <c r="M5" s="16"/>
      <c r="N5" s="3">
        <v>66328.5</v>
      </c>
      <c r="O5" s="16"/>
      <c r="P5" s="3">
        <v>7402.5</v>
      </c>
      <c r="Q5" s="16"/>
      <c r="R5" s="3">
        <v>5092.5</v>
      </c>
      <c r="S5" s="16"/>
      <c r="T5" s="3">
        <v>38853.5</v>
      </c>
      <c r="U5" s="16"/>
      <c r="V5" s="3">
        <v>0</v>
      </c>
      <c r="W5" s="16"/>
      <c r="X5" s="3">
        <v>847</v>
      </c>
      <c r="Y5" s="16"/>
      <c r="Z5" s="3">
        <v>40988.5</v>
      </c>
      <c r="AA5" s="16"/>
      <c r="AB5" s="3">
        <v>32385.5</v>
      </c>
      <c r="AC5" s="16"/>
      <c r="AD5" s="3">
        <v>0</v>
      </c>
      <c r="AE5" s="16"/>
      <c r="AF5" s="3">
        <f>ROUND(SUM(H5:AD5),5)</f>
        <v>222232.5</v>
      </c>
    </row>
    <row r="6" spans="1:32" x14ac:dyDescent="0.25">
      <c r="A6" s="2"/>
      <c r="B6" s="2"/>
      <c r="C6" s="2"/>
      <c r="D6" s="2"/>
      <c r="E6" s="2"/>
      <c r="F6" s="2" t="s">
        <v>108</v>
      </c>
      <c r="G6" s="2"/>
      <c r="H6" s="3">
        <v>-357</v>
      </c>
      <c r="I6" s="16"/>
      <c r="J6" s="3">
        <v>0</v>
      </c>
      <c r="K6" s="16"/>
      <c r="L6" s="3">
        <v>0</v>
      </c>
      <c r="M6" s="16"/>
      <c r="N6" s="3">
        <v>-4089.75</v>
      </c>
      <c r="O6" s="16"/>
      <c r="P6" s="3">
        <v>-501.37</v>
      </c>
      <c r="Q6" s="16"/>
      <c r="R6" s="3">
        <v>-3153.5</v>
      </c>
      <c r="S6" s="16"/>
      <c r="T6" s="3">
        <v>-756</v>
      </c>
      <c r="U6" s="16"/>
      <c r="V6" s="3">
        <v>-191.63</v>
      </c>
      <c r="W6" s="16"/>
      <c r="X6" s="3">
        <v>0</v>
      </c>
      <c r="Y6" s="16"/>
      <c r="Z6" s="3">
        <v>-603.75</v>
      </c>
      <c r="AA6" s="16"/>
      <c r="AB6" s="3">
        <v>0</v>
      </c>
      <c r="AC6" s="16"/>
      <c r="AD6" s="3">
        <v>0</v>
      </c>
      <c r="AE6" s="16"/>
      <c r="AF6" s="3">
        <f>ROUND(SUM(H6:AD6),5)</f>
        <v>-9653</v>
      </c>
    </row>
    <row r="7" spans="1:32" x14ac:dyDescent="0.25">
      <c r="A7" s="2"/>
      <c r="B7" s="2"/>
      <c r="C7" s="2"/>
      <c r="D7" s="2"/>
      <c r="E7" s="2"/>
      <c r="F7" s="2" t="s">
        <v>109</v>
      </c>
      <c r="G7" s="2"/>
      <c r="H7" s="3">
        <v>285</v>
      </c>
      <c r="I7" s="16"/>
      <c r="J7" s="3">
        <v>155</v>
      </c>
      <c r="K7" s="16"/>
      <c r="L7" s="3">
        <v>15</v>
      </c>
      <c r="M7" s="16"/>
      <c r="N7" s="3">
        <v>3800</v>
      </c>
      <c r="O7" s="16"/>
      <c r="P7" s="3">
        <v>1690</v>
      </c>
      <c r="Q7" s="16"/>
      <c r="R7" s="3">
        <v>-420</v>
      </c>
      <c r="S7" s="16"/>
      <c r="T7" s="3">
        <v>618.88</v>
      </c>
      <c r="U7" s="16"/>
      <c r="V7" s="3">
        <v>1000</v>
      </c>
      <c r="W7" s="16"/>
      <c r="X7" s="3">
        <v>240</v>
      </c>
      <c r="Y7" s="16"/>
      <c r="Z7" s="3">
        <v>977.98</v>
      </c>
      <c r="AA7" s="16"/>
      <c r="AB7" s="3">
        <v>1015.94</v>
      </c>
      <c r="AC7" s="16"/>
      <c r="AD7" s="3">
        <v>1850.02</v>
      </c>
      <c r="AE7" s="16"/>
      <c r="AF7" s="3">
        <f>ROUND(SUM(H7:AD7),5)</f>
        <v>11227.82</v>
      </c>
    </row>
    <row r="8" spans="1:32" ht="15.75" thickBot="1" x14ac:dyDescent="0.3">
      <c r="A8" s="2"/>
      <c r="B8" s="2"/>
      <c r="C8" s="2"/>
      <c r="D8" s="2"/>
      <c r="E8" s="2"/>
      <c r="F8" s="2" t="s">
        <v>110</v>
      </c>
      <c r="G8" s="2"/>
      <c r="H8" s="7">
        <v>0</v>
      </c>
      <c r="I8" s="16"/>
      <c r="J8" s="7">
        <v>0</v>
      </c>
      <c r="K8" s="16"/>
      <c r="L8" s="7">
        <v>85</v>
      </c>
      <c r="M8" s="16"/>
      <c r="N8" s="7">
        <v>0</v>
      </c>
      <c r="O8" s="16"/>
      <c r="P8" s="7">
        <v>0</v>
      </c>
      <c r="Q8" s="16"/>
      <c r="R8" s="7">
        <v>0</v>
      </c>
      <c r="S8" s="16"/>
      <c r="T8" s="7">
        <v>0</v>
      </c>
      <c r="U8" s="16"/>
      <c r="V8" s="7">
        <v>0</v>
      </c>
      <c r="W8" s="16"/>
      <c r="X8" s="7">
        <v>0</v>
      </c>
      <c r="Y8" s="16"/>
      <c r="Z8" s="7">
        <v>0</v>
      </c>
      <c r="AA8" s="16"/>
      <c r="AB8" s="7">
        <v>0</v>
      </c>
      <c r="AC8" s="16"/>
      <c r="AD8" s="7">
        <v>0</v>
      </c>
      <c r="AE8" s="16"/>
      <c r="AF8" s="7">
        <f>ROUND(SUM(H8:AD8),5)</f>
        <v>85</v>
      </c>
    </row>
    <row r="9" spans="1:32" x14ac:dyDescent="0.25">
      <c r="A9" s="2"/>
      <c r="B9" s="2"/>
      <c r="C9" s="2"/>
      <c r="D9" s="2"/>
      <c r="E9" s="2" t="s">
        <v>111</v>
      </c>
      <c r="F9" s="2"/>
      <c r="G9" s="2"/>
      <c r="H9" s="3">
        <f>ROUND(SUM(H4:H8),5)</f>
        <v>30262.5</v>
      </c>
      <c r="I9" s="16"/>
      <c r="J9" s="3">
        <f>ROUND(SUM(J4:J8),5)</f>
        <v>155</v>
      </c>
      <c r="K9" s="16"/>
      <c r="L9" s="3">
        <f>ROUND(SUM(L4:L8),5)</f>
        <v>100</v>
      </c>
      <c r="M9" s="16"/>
      <c r="N9" s="3">
        <f>ROUND(SUM(N4:N8),5)</f>
        <v>66038.75</v>
      </c>
      <c r="O9" s="16"/>
      <c r="P9" s="3">
        <f>ROUND(SUM(P4:P8),5)</f>
        <v>8591.1299999999992</v>
      </c>
      <c r="Q9" s="16"/>
      <c r="R9" s="3">
        <f>ROUND(SUM(R4:R8),5)</f>
        <v>1519</v>
      </c>
      <c r="S9" s="16"/>
      <c r="T9" s="3">
        <f>ROUND(SUM(T4:T8),5)</f>
        <v>38716.379999999997</v>
      </c>
      <c r="U9" s="16"/>
      <c r="V9" s="3">
        <f>ROUND(SUM(V4:V8),5)</f>
        <v>808.37</v>
      </c>
      <c r="W9" s="16"/>
      <c r="X9" s="3">
        <f>ROUND(SUM(X4:X8),5)</f>
        <v>1087</v>
      </c>
      <c r="Y9" s="16"/>
      <c r="Z9" s="3">
        <f>ROUND(SUM(Z4:Z8),5)</f>
        <v>41362.730000000003</v>
      </c>
      <c r="AA9" s="16"/>
      <c r="AB9" s="3">
        <f>ROUND(SUM(AB4:AB8),5)</f>
        <v>33401.440000000002</v>
      </c>
      <c r="AC9" s="16"/>
      <c r="AD9" s="3">
        <f>ROUND(SUM(AD4:AD8),5)</f>
        <v>1850.02</v>
      </c>
      <c r="AE9" s="16"/>
      <c r="AF9" s="3">
        <f>ROUND(SUM(H9:AD9),5)</f>
        <v>223892.32</v>
      </c>
    </row>
    <row r="10" spans="1:32" x14ac:dyDescent="0.25">
      <c r="A10" s="2"/>
      <c r="B10" s="2"/>
      <c r="C10" s="2"/>
      <c r="D10" s="2"/>
      <c r="E10" s="2" t="s">
        <v>112</v>
      </c>
      <c r="F10" s="2"/>
      <c r="G10" s="2"/>
      <c r="H10" s="3"/>
      <c r="I10" s="16"/>
      <c r="J10" s="3"/>
      <c r="K10" s="16"/>
      <c r="L10" s="3"/>
      <c r="M10" s="16"/>
      <c r="N10" s="3"/>
      <c r="O10" s="16"/>
      <c r="P10" s="3"/>
      <c r="Q10" s="16"/>
      <c r="R10" s="3"/>
      <c r="S10" s="16"/>
      <c r="T10" s="3"/>
      <c r="U10" s="16"/>
      <c r="V10" s="3"/>
      <c r="W10" s="16"/>
      <c r="X10" s="3"/>
      <c r="Y10" s="16"/>
      <c r="Z10" s="3"/>
      <c r="AA10" s="16"/>
      <c r="AB10" s="3"/>
      <c r="AC10" s="16"/>
      <c r="AD10" s="3"/>
      <c r="AE10" s="16"/>
      <c r="AF10" s="3"/>
    </row>
    <row r="11" spans="1:32" x14ac:dyDescent="0.25">
      <c r="A11" s="2"/>
      <c r="B11" s="2"/>
      <c r="C11" s="2"/>
      <c r="D11" s="2"/>
      <c r="E11" s="2"/>
      <c r="F11" s="2" t="s">
        <v>113</v>
      </c>
      <c r="G11" s="2"/>
      <c r="H11" s="3">
        <v>1991</v>
      </c>
      <c r="I11" s="16"/>
      <c r="J11" s="3">
        <v>3450</v>
      </c>
      <c r="K11" s="16"/>
      <c r="L11" s="3">
        <v>1610</v>
      </c>
      <c r="M11" s="16"/>
      <c r="N11" s="3">
        <v>6354</v>
      </c>
      <c r="O11" s="16"/>
      <c r="P11" s="3">
        <v>6459</v>
      </c>
      <c r="Q11" s="16"/>
      <c r="R11" s="3">
        <v>5464.53</v>
      </c>
      <c r="S11" s="16"/>
      <c r="T11" s="3">
        <v>12621.18</v>
      </c>
      <c r="U11" s="16"/>
      <c r="V11" s="3">
        <v>5920.64</v>
      </c>
      <c r="W11" s="16"/>
      <c r="X11" s="3">
        <v>8715.98</v>
      </c>
      <c r="Y11" s="16"/>
      <c r="Z11" s="3">
        <v>7084.64</v>
      </c>
      <c r="AA11" s="16"/>
      <c r="AB11" s="3">
        <v>9960.77</v>
      </c>
      <c r="AC11" s="16"/>
      <c r="AD11" s="3">
        <v>5568.92</v>
      </c>
      <c r="AE11" s="16"/>
      <c r="AF11" s="3">
        <f t="shared" ref="AF11:AF17" si="0">ROUND(SUM(H11:AD11),5)</f>
        <v>75200.66</v>
      </c>
    </row>
    <row r="12" spans="1:32" x14ac:dyDescent="0.25">
      <c r="A12" s="2"/>
      <c r="B12" s="2"/>
      <c r="C12" s="2"/>
      <c r="D12" s="2"/>
      <c r="E12" s="2"/>
      <c r="F12" s="2" t="s">
        <v>114</v>
      </c>
      <c r="G12" s="2"/>
      <c r="H12" s="3">
        <v>3210</v>
      </c>
      <c r="I12" s="16"/>
      <c r="J12" s="3">
        <v>580</v>
      </c>
      <c r="K12" s="16"/>
      <c r="L12" s="3">
        <v>393</v>
      </c>
      <c r="M12" s="16"/>
      <c r="N12" s="3">
        <v>70</v>
      </c>
      <c r="O12" s="16"/>
      <c r="P12" s="3">
        <v>3070</v>
      </c>
      <c r="Q12" s="16"/>
      <c r="R12" s="3">
        <v>50</v>
      </c>
      <c r="S12" s="16"/>
      <c r="T12" s="3">
        <v>2780</v>
      </c>
      <c r="U12" s="16"/>
      <c r="V12" s="3">
        <v>925</v>
      </c>
      <c r="W12" s="16"/>
      <c r="X12" s="3">
        <v>625</v>
      </c>
      <c r="Y12" s="16"/>
      <c r="Z12" s="3">
        <v>1550</v>
      </c>
      <c r="AA12" s="16"/>
      <c r="AB12" s="3">
        <v>0</v>
      </c>
      <c r="AC12" s="16"/>
      <c r="AD12" s="3">
        <v>0</v>
      </c>
      <c r="AE12" s="16"/>
      <c r="AF12" s="3">
        <f t="shared" si="0"/>
        <v>13253</v>
      </c>
    </row>
    <row r="13" spans="1:32" x14ac:dyDescent="0.25">
      <c r="A13" s="2"/>
      <c r="B13" s="2"/>
      <c r="C13" s="2"/>
      <c r="D13" s="2"/>
      <c r="E13" s="2"/>
      <c r="F13" s="2" t="s">
        <v>115</v>
      </c>
      <c r="G13" s="2"/>
      <c r="H13" s="3">
        <v>0</v>
      </c>
      <c r="I13" s="16"/>
      <c r="J13" s="3">
        <v>0</v>
      </c>
      <c r="K13" s="16"/>
      <c r="L13" s="3">
        <v>859.58</v>
      </c>
      <c r="M13" s="16"/>
      <c r="N13" s="3">
        <v>161.1</v>
      </c>
      <c r="O13" s="16"/>
      <c r="P13" s="3">
        <v>118.85</v>
      </c>
      <c r="Q13" s="16"/>
      <c r="R13" s="3">
        <v>140.25</v>
      </c>
      <c r="S13" s="16"/>
      <c r="T13" s="3">
        <v>327.04000000000002</v>
      </c>
      <c r="U13" s="16"/>
      <c r="V13" s="3">
        <v>0</v>
      </c>
      <c r="W13" s="16"/>
      <c r="X13" s="3">
        <v>0</v>
      </c>
      <c r="Y13" s="16"/>
      <c r="Z13" s="3">
        <v>210.12</v>
      </c>
      <c r="AA13" s="16"/>
      <c r="AB13" s="3">
        <v>0</v>
      </c>
      <c r="AC13" s="16"/>
      <c r="AD13" s="3">
        <v>5316.63</v>
      </c>
      <c r="AE13" s="16"/>
      <c r="AF13" s="3">
        <f t="shared" si="0"/>
        <v>7133.57</v>
      </c>
    </row>
    <row r="14" spans="1:32" x14ac:dyDescent="0.25">
      <c r="A14" s="2"/>
      <c r="B14" s="2"/>
      <c r="C14" s="2"/>
      <c r="D14" s="2"/>
      <c r="E14" s="2"/>
      <c r="F14" s="2" t="s">
        <v>116</v>
      </c>
      <c r="G14" s="2"/>
      <c r="H14" s="3">
        <v>0</v>
      </c>
      <c r="I14" s="16"/>
      <c r="J14" s="3">
        <v>0</v>
      </c>
      <c r="K14" s="16"/>
      <c r="L14" s="3">
        <v>0</v>
      </c>
      <c r="M14" s="16"/>
      <c r="N14" s="3">
        <v>0</v>
      </c>
      <c r="O14" s="16"/>
      <c r="P14" s="3">
        <v>0</v>
      </c>
      <c r="Q14" s="16"/>
      <c r="R14" s="3">
        <v>0</v>
      </c>
      <c r="S14" s="16"/>
      <c r="T14" s="3">
        <v>0</v>
      </c>
      <c r="U14" s="16"/>
      <c r="V14" s="3">
        <v>17500</v>
      </c>
      <c r="W14" s="16"/>
      <c r="X14" s="3">
        <v>0</v>
      </c>
      <c r="Y14" s="16"/>
      <c r="Z14" s="3">
        <v>0</v>
      </c>
      <c r="AA14" s="16"/>
      <c r="AB14" s="3">
        <v>0</v>
      </c>
      <c r="AC14" s="16"/>
      <c r="AD14" s="3">
        <v>-17500</v>
      </c>
      <c r="AE14" s="16"/>
      <c r="AF14" s="3">
        <f t="shared" si="0"/>
        <v>0</v>
      </c>
    </row>
    <row r="15" spans="1:32" x14ac:dyDescent="0.25">
      <c r="A15" s="2"/>
      <c r="B15" s="2"/>
      <c r="C15" s="2"/>
      <c r="D15" s="2"/>
      <c r="E15" s="2"/>
      <c r="F15" s="2" t="s">
        <v>117</v>
      </c>
      <c r="G15" s="2"/>
      <c r="H15" s="3">
        <v>0</v>
      </c>
      <c r="I15" s="16"/>
      <c r="J15" s="3">
        <v>0</v>
      </c>
      <c r="K15" s="16"/>
      <c r="L15" s="3">
        <v>0</v>
      </c>
      <c r="M15" s="16"/>
      <c r="N15" s="3">
        <v>0</v>
      </c>
      <c r="O15" s="16"/>
      <c r="P15" s="3">
        <v>0</v>
      </c>
      <c r="Q15" s="16"/>
      <c r="R15" s="3">
        <v>0</v>
      </c>
      <c r="S15" s="16"/>
      <c r="T15" s="3">
        <v>750</v>
      </c>
      <c r="U15" s="16"/>
      <c r="V15" s="3">
        <v>0</v>
      </c>
      <c r="W15" s="16"/>
      <c r="X15" s="3">
        <v>0</v>
      </c>
      <c r="Y15" s="16"/>
      <c r="Z15" s="3">
        <v>0</v>
      </c>
      <c r="AA15" s="16"/>
      <c r="AB15" s="3">
        <v>0</v>
      </c>
      <c r="AC15" s="16"/>
      <c r="AD15" s="3">
        <v>0</v>
      </c>
      <c r="AE15" s="16"/>
      <c r="AF15" s="3">
        <f t="shared" si="0"/>
        <v>750</v>
      </c>
    </row>
    <row r="16" spans="1:32" ht="15.75" thickBot="1" x14ac:dyDescent="0.3">
      <c r="A16" s="2"/>
      <c r="B16" s="2"/>
      <c r="C16" s="2"/>
      <c r="D16" s="2"/>
      <c r="E16" s="2"/>
      <c r="F16" s="2" t="s">
        <v>118</v>
      </c>
      <c r="G16" s="2"/>
      <c r="H16" s="7">
        <v>0</v>
      </c>
      <c r="I16" s="16"/>
      <c r="J16" s="7">
        <v>0</v>
      </c>
      <c r="K16" s="16"/>
      <c r="L16" s="7">
        <v>10573.46</v>
      </c>
      <c r="M16" s="16"/>
      <c r="N16" s="7">
        <v>0</v>
      </c>
      <c r="O16" s="16"/>
      <c r="P16" s="7">
        <v>0</v>
      </c>
      <c r="Q16" s="16"/>
      <c r="R16" s="7">
        <v>0</v>
      </c>
      <c r="S16" s="16"/>
      <c r="T16" s="7">
        <v>0</v>
      </c>
      <c r="U16" s="16"/>
      <c r="V16" s="7">
        <v>0</v>
      </c>
      <c r="W16" s="16"/>
      <c r="X16" s="7">
        <v>0</v>
      </c>
      <c r="Y16" s="16"/>
      <c r="Z16" s="7">
        <v>0</v>
      </c>
      <c r="AA16" s="16"/>
      <c r="AB16" s="7">
        <v>0</v>
      </c>
      <c r="AC16" s="16"/>
      <c r="AD16" s="7">
        <v>0</v>
      </c>
      <c r="AE16" s="16"/>
      <c r="AF16" s="7">
        <f t="shared" si="0"/>
        <v>10573.46</v>
      </c>
    </row>
    <row r="17" spans="1:32" x14ac:dyDescent="0.25">
      <c r="A17" s="2"/>
      <c r="B17" s="2"/>
      <c r="C17" s="2"/>
      <c r="D17" s="2"/>
      <c r="E17" s="2" t="s">
        <v>119</v>
      </c>
      <c r="F17" s="2"/>
      <c r="G17" s="2"/>
      <c r="H17" s="3">
        <f>ROUND(SUM(H10:H16),5)</f>
        <v>5201</v>
      </c>
      <c r="I17" s="16"/>
      <c r="J17" s="3">
        <f>ROUND(SUM(J10:J16),5)</f>
        <v>4030</v>
      </c>
      <c r="K17" s="16"/>
      <c r="L17" s="3">
        <f>ROUND(SUM(L10:L16),5)</f>
        <v>13436.04</v>
      </c>
      <c r="M17" s="16"/>
      <c r="N17" s="3">
        <f>ROUND(SUM(N10:N16),5)</f>
        <v>6585.1</v>
      </c>
      <c r="O17" s="16"/>
      <c r="P17" s="3">
        <f>ROUND(SUM(P10:P16),5)</f>
        <v>9647.85</v>
      </c>
      <c r="Q17" s="16"/>
      <c r="R17" s="3">
        <f>ROUND(SUM(R10:R16),5)</f>
        <v>5654.78</v>
      </c>
      <c r="S17" s="16"/>
      <c r="T17" s="3">
        <f>ROUND(SUM(T10:T16),5)</f>
        <v>16478.22</v>
      </c>
      <c r="U17" s="16"/>
      <c r="V17" s="3">
        <f>ROUND(SUM(V10:V16),5)</f>
        <v>24345.64</v>
      </c>
      <c r="W17" s="16"/>
      <c r="X17" s="3">
        <f>ROUND(SUM(X10:X16),5)</f>
        <v>9340.98</v>
      </c>
      <c r="Y17" s="16"/>
      <c r="Z17" s="3">
        <f>ROUND(SUM(Z10:Z16),5)</f>
        <v>8844.76</v>
      </c>
      <c r="AA17" s="16"/>
      <c r="AB17" s="3">
        <f>ROUND(SUM(AB10:AB16),5)</f>
        <v>9960.77</v>
      </c>
      <c r="AC17" s="16"/>
      <c r="AD17" s="3">
        <f>ROUND(SUM(AD10:AD16),5)</f>
        <v>-6614.45</v>
      </c>
      <c r="AE17" s="16"/>
      <c r="AF17" s="3">
        <f t="shared" si="0"/>
        <v>106910.69</v>
      </c>
    </row>
    <row r="18" spans="1:32" x14ac:dyDescent="0.25">
      <c r="A18" s="2"/>
      <c r="B18" s="2"/>
      <c r="C18" s="2"/>
      <c r="D18" s="2"/>
      <c r="E18" s="2" t="s">
        <v>120</v>
      </c>
      <c r="F18" s="2"/>
      <c r="G18" s="2"/>
      <c r="H18" s="3"/>
      <c r="I18" s="16"/>
      <c r="J18" s="3"/>
      <c r="K18" s="16"/>
      <c r="L18" s="3"/>
      <c r="M18" s="16"/>
      <c r="N18" s="3"/>
      <c r="O18" s="16"/>
      <c r="P18" s="3"/>
      <c r="Q18" s="16"/>
      <c r="R18" s="3"/>
      <c r="S18" s="16"/>
      <c r="T18" s="3"/>
      <c r="U18" s="16"/>
      <c r="V18" s="3"/>
      <c r="W18" s="16"/>
      <c r="X18" s="3"/>
      <c r="Y18" s="16"/>
      <c r="Z18" s="3"/>
      <c r="AA18" s="16"/>
      <c r="AB18" s="3"/>
      <c r="AC18" s="16"/>
      <c r="AD18" s="3"/>
      <c r="AE18" s="16"/>
      <c r="AF18" s="3"/>
    </row>
    <row r="19" spans="1:32" x14ac:dyDescent="0.25">
      <c r="A19" s="2"/>
      <c r="B19" s="2"/>
      <c r="C19" s="2"/>
      <c r="D19" s="2"/>
      <c r="E19" s="2"/>
      <c r="F19" s="2" t="s">
        <v>121</v>
      </c>
      <c r="G19" s="2"/>
      <c r="H19" s="3">
        <v>2.5</v>
      </c>
      <c r="I19" s="16"/>
      <c r="J19" s="3">
        <v>0</v>
      </c>
      <c r="K19" s="16"/>
      <c r="L19" s="3">
        <v>0</v>
      </c>
      <c r="M19" s="16"/>
      <c r="N19" s="3">
        <v>0</v>
      </c>
      <c r="O19" s="16"/>
      <c r="P19" s="3">
        <v>0</v>
      </c>
      <c r="Q19" s="16"/>
      <c r="R19" s="3">
        <v>0</v>
      </c>
      <c r="S19" s="16"/>
      <c r="T19" s="3">
        <v>0</v>
      </c>
      <c r="U19" s="16"/>
      <c r="V19" s="3">
        <v>0</v>
      </c>
      <c r="W19" s="16"/>
      <c r="X19" s="3">
        <v>0</v>
      </c>
      <c r="Y19" s="16"/>
      <c r="Z19" s="3">
        <v>0</v>
      </c>
      <c r="AA19" s="16"/>
      <c r="AB19" s="3">
        <v>10</v>
      </c>
      <c r="AC19" s="16"/>
      <c r="AD19" s="3">
        <v>2.5</v>
      </c>
      <c r="AE19" s="16"/>
      <c r="AF19" s="3">
        <f t="shared" ref="AF19:AF24" si="1">ROUND(SUM(H19:AD19),5)</f>
        <v>15</v>
      </c>
    </row>
    <row r="20" spans="1:32" x14ac:dyDescent="0.25">
      <c r="A20" s="2"/>
      <c r="B20" s="2"/>
      <c r="C20" s="2"/>
      <c r="D20" s="2"/>
      <c r="E20" s="2"/>
      <c r="F20" s="2" t="s">
        <v>122</v>
      </c>
      <c r="G20" s="2"/>
      <c r="H20" s="3">
        <v>70.8</v>
      </c>
      <c r="I20" s="16"/>
      <c r="J20" s="3">
        <v>0</v>
      </c>
      <c r="K20" s="16"/>
      <c r="L20" s="3">
        <v>2218.12</v>
      </c>
      <c r="M20" s="16"/>
      <c r="N20" s="3">
        <v>25</v>
      </c>
      <c r="O20" s="16"/>
      <c r="P20" s="3">
        <v>55.17</v>
      </c>
      <c r="Q20" s="16"/>
      <c r="R20" s="3">
        <v>30</v>
      </c>
      <c r="S20" s="16"/>
      <c r="T20" s="3">
        <v>102.99</v>
      </c>
      <c r="U20" s="16"/>
      <c r="V20" s="3">
        <v>622.19000000000005</v>
      </c>
      <c r="W20" s="16"/>
      <c r="X20" s="3">
        <v>2729</v>
      </c>
      <c r="Y20" s="16"/>
      <c r="Z20" s="3">
        <v>0</v>
      </c>
      <c r="AA20" s="16"/>
      <c r="AB20" s="3">
        <v>126</v>
      </c>
      <c r="AC20" s="16"/>
      <c r="AD20" s="3">
        <v>277.33999999999997</v>
      </c>
      <c r="AE20" s="16"/>
      <c r="AF20" s="3">
        <f t="shared" si="1"/>
        <v>6256.61</v>
      </c>
    </row>
    <row r="21" spans="1:32" x14ac:dyDescent="0.25">
      <c r="A21" s="2"/>
      <c r="B21" s="2"/>
      <c r="C21" s="2"/>
      <c r="D21" s="2"/>
      <c r="E21" s="2"/>
      <c r="F21" s="2" t="s">
        <v>123</v>
      </c>
      <c r="G21" s="2"/>
      <c r="H21" s="3">
        <v>23.37</v>
      </c>
      <c r="I21" s="16"/>
      <c r="J21" s="3">
        <v>0</v>
      </c>
      <c r="K21" s="16"/>
      <c r="L21" s="3">
        <v>0</v>
      </c>
      <c r="M21" s="16"/>
      <c r="N21" s="3">
        <v>2.59</v>
      </c>
      <c r="O21" s="16"/>
      <c r="P21" s="3">
        <v>0</v>
      </c>
      <c r="Q21" s="16"/>
      <c r="R21" s="3">
        <v>16</v>
      </c>
      <c r="S21" s="16"/>
      <c r="T21" s="3">
        <v>28</v>
      </c>
      <c r="U21" s="16"/>
      <c r="V21" s="3">
        <v>120</v>
      </c>
      <c r="W21" s="16"/>
      <c r="X21" s="3">
        <v>682</v>
      </c>
      <c r="Y21" s="16"/>
      <c r="Z21" s="3">
        <v>161.46</v>
      </c>
      <c r="AA21" s="16"/>
      <c r="AB21" s="3">
        <v>-327.07</v>
      </c>
      <c r="AC21" s="16"/>
      <c r="AD21" s="3">
        <v>-50.46</v>
      </c>
      <c r="AE21" s="16"/>
      <c r="AF21" s="3">
        <f t="shared" si="1"/>
        <v>655.89</v>
      </c>
    </row>
    <row r="22" spans="1:32" x14ac:dyDescent="0.25">
      <c r="A22" s="2"/>
      <c r="B22" s="2"/>
      <c r="C22" s="2"/>
      <c r="D22" s="2"/>
      <c r="E22" s="2"/>
      <c r="F22" s="2" t="s">
        <v>124</v>
      </c>
      <c r="G22" s="2"/>
      <c r="H22" s="3">
        <v>0</v>
      </c>
      <c r="I22" s="16"/>
      <c r="J22" s="3">
        <v>-35</v>
      </c>
      <c r="K22" s="16"/>
      <c r="L22" s="3">
        <v>0</v>
      </c>
      <c r="M22" s="16"/>
      <c r="N22" s="3">
        <v>0</v>
      </c>
      <c r="O22" s="16"/>
      <c r="P22" s="3">
        <v>0</v>
      </c>
      <c r="Q22" s="16"/>
      <c r="R22" s="3">
        <v>0</v>
      </c>
      <c r="S22" s="16"/>
      <c r="T22" s="3">
        <v>0</v>
      </c>
      <c r="U22" s="16"/>
      <c r="V22" s="3">
        <v>0</v>
      </c>
      <c r="W22" s="16"/>
      <c r="X22" s="3">
        <v>0</v>
      </c>
      <c r="Y22" s="16"/>
      <c r="Z22" s="3">
        <v>0</v>
      </c>
      <c r="AA22" s="16"/>
      <c r="AB22" s="3">
        <v>0</v>
      </c>
      <c r="AC22" s="16"/>
      <c r="AD22" s="3">
        <v>7052</v>
      </c>
      <c r="AE22" s="16"/>
      <c r="AF22" s="3">
        <f t="shared" si="1"/>
        <v>7017</v>
      </c>
    </row>
    <row r="23" spans="1:32" x14ac:dyDescent="0.25">
      <c r="A23" s="2"/>
      <c r="B23" s="2"/>
      <c r="C23" s="2"/>
      <c r="D23" s="2"/>
      <c r="E23" s="2"/>
      <c r="F23" s="2" t="s">
        <v>125</v>
      </c>
      <c r="G23" s="2"/>
      <c r="H23" s="3">
        <v>0</v>
      </c>
      <c r="I23" s="16"/>
      <c r="J23" s="3">
        <v>0</v>
      </c>
      <c r="K23" s="16"/>
      <c r="L23" s="3">
        <v>0</v>
      </c>
      <c r="M23" s="16"/>
      <c r="N23" s="3">
        <v>0</v>
      </c>
      <c r="O23" s="16"/>
      <c r="P23" s="3">
        <v>0</v>
      </c>
      <c r="Q23" s="16"/>
      <c r="R23" s="3">
        <v>0</v>
      </c>
      <c r="S23" s="16"/>
      <c r="T23" s="3">
        <v>0</v>
      </c>
      <c r="U23" s="16"/>
      <c r="V23" s="3">
        <v>0</v>
      </c>
      <c r="W23" s="16"/>
      <c r="X23" s="3">
        <v>0</v>
      </c>
      <c r="Y23" s="16"/>
      <c r="Z23" s="3">
        <v>1505</v>
      </c>
      <c r="AA23" s="16"/>
      <c r="AB23" s="3">
        <v>0</v>
      </c>
      <c r="AC23" s="16"/>
      <c r="AD23" s="3">
        <v>0</v>
      </c>
      <c r="AE23" s="16"/>
      <c r="AF23" s="3">
        <f t="shared" si="1"/>
        <v>1505</v>
      </c>
    </row>
    <row r="24" spans="1:32" x14ac:dyDescent="0.25">
      <c r="A24" s="2"/>
      <c r="B24" s="2"/>
      <c r="C24" s="2"/>
      <c r="D24" s="2"/>
      <c r="E24" s="2"/>
      <c r="F24" s="2" t="s">
        <v>126</v>
      </c>
      <c r="G24" s="2"/>
      <c r="H24" s="3">
        <v>62085</v>
      </c>
      <c r="I24" s="16"/>
      <c r="J24" s="3">
        <v>13713</v>
      </c>
      <c r="K24" s="16"/>
      <c r="L24" s="3">
        <v>9737</v>
      </c>
      <c r="M24" s="16"/>
      <c r="N24" s="3">
        <v>0</v>
      </c>
      <c r="O24" s="16"/>
      <c r="P24" s="3">
        <v>0</v>
      </c>
      <c r="Q24" s="16"/>
      <c r="R24" s="3">
        <v>0</v>
      </c>
      <c r="S24" s="16"/>
      <c r="T24" s="3">
        <v>0</v>
      </c>
      <c r="U24" s="16"/>
      <c r="V24" s="3">
        <v>0</v>
      </c>
      <c r="W24" s="16"/>
      <c r="X24" s="3">
        <v>0</v>
      </c>
      <c r="Y24" s="16"/>
      <c r="Z24" s="3">
        <v>0</v>
      </c>
      <c r="AA24" s="16"/>
      <c r="AB24" s="3">
        <v>0</v>
      </c>
      <c r="AC24" s="16"/>
      <c r="AD24" s="3">
        <v>0</v>
      </c>
      <c r="AE24" s="16"/>
      <c r="AF24" s="3">
        <f t="shared" si="1"/>
        <v>85535</v>
      </c>
    </row>
    <row r="25" spans="1:32" x14ac:dyDescent="0.25">
      <c r="A25" s="2"/>
      <c r="B25" s="2"/>
      <c r="C25" s="2"/>
      <c r="D25" s="2"/>
      <c r="E25" s="2"/>
      <c r="F25" s="2" t="s">
        <v>127</v>
      </c>
      <c r="G25" s="2"/>
      <c r="H25" s="3"/>
      <c r="I25" s="16"/>
      <c r="J25" s="3"/>
      <c r="K25" s="16"/>
      <c r="L25" s="3"/>
      <c r="M25" s="16"/>
      <c r="N25" s="3"/>
      <c r="O25" s="16"/>
      <c r="P25" s="3"/>
      <c r="Q25" s="16"/>
      <c r="R25" s="3"/>
      <c r="S25" s="16"/>
      <c r="T25" s="3"/>
      <c r="U25" s="16"/>
      <c r="V25" s="3"/>
      <c r="W25" s="16"/>
      <c r="X25" s="3"/>
      <c r="Y25" s="16"/>
      <c r="Z25" s="3"/>
      <c r="AA25" s="16"/>
      <c r="AB25" s="3"/>
      <c r="AC25" s="16"/>
      <c r="AD25" s="3"/>
      <c r="AE25" s="16"/>
      <c r="AF25" s="3"/>
    </row>
    <row r="26" spans="1:32" x14ac:dyDescent="0.25">
      <c r="A26" s="2"/>
      <c r="B26" s="2"/>
      <c r="C26" s="2"/>
      <c r="D26" s="2"/>
      <c r="E26" s="2"/>
      <c r="F26" s="2"/>
      <c r="G26" s="2" t="s">
        <v>128</v>
      </c>
      <c r="H26" s="3">
        <v>3042</v>
      </c>
      <c r="I26" s="16"/>
      <c r="J26" s="3">
        <v>2582.5</v>
      </c>
      <c r="K26" s="16"/>
      <c r="L26" s="3">
        <v>2523.61</v>
      </c>
      <c r="M26" s="16"/>
      <c r="N26" s="3">
        <v>2496.66</v>
      </c>
      <c r="O26" s="16"/>
      <c r="P26" s="3">
        <v>4950</v>
      </c>
      <c r="Q26" s="16"/>
      <c r="R26" s="3">
        <v>4898.6099999999997</v>
      </c>
      <c r="S26" s="16"/>
      <c r="T26" s="3">
        <v>2648.45</v>
      </c>
      <c r="U26" s="16"/>
      <c r="V26" s="3">
        <v>1200</v>
      </c>
      <c r="W26" s="16"/>
      <c r="X26" s="3">
        <v>0</v>
      </c>
      <c r="Y26" s="16"/>
      <c r="Z26" s="3">
        <v>0</v>
      </c>
      <c r="AA26" s="16"/>
      <c r="AB26" s="3">
        <v>0</v>
      </c>
      <c r="AC26" s="16"/>
      <c r="AD26" s="3">
        <v>0</v>
      </c>
      <c r="AE26" s="16"/>
      <c r="AF26" s="3">
        <f t="shared" ref="AF26:AF33" si="2">ROUND(SUM(H26:AD26),5)</f>
        <v>24341.83</v>
      </c>
    </row>
    <row r="27" spans="1:32" x14ac:dyDescent="0.25">
      <c r="A27" s="2"/>
      <c r="B27" s="2"/>
      <c r="C27" s="2"/>
      <c r="D27" s="2"/>
      <c r="E27" s="2"/>
      <c r="F27" s="2"/>
      <c r="G27" s="2" t="s">
        <v>129</v>
      </c>
      <c r="H27" s="3">
        <v>900</v>
      </c>
      <c r="I27" s="16"/>
      <c r="J27" s="3">
        <v>600</v>
      </c>
      <c r="K27" s="16"/>
      <c r="L27" s="3">
        <v>6450</v>
      </c>
      <c r="M27" s="16"/>
      <c r="N27" s="3">
        <v>8185</v>
      </c>
      <c r="O27" s="16"/>
      <c r="P27" s="3">
        <v>10525</v>
      </c>
      <c r="Q27" s="16"/>
      <c r="R27" s="3">
        <v>15450</v>
      </c>
      <c r="S27" s="16"/>
      <c r="T27" s="3">
        <v>14180</v>
      </c>
      <c r="U27" s="16"/>
      <c r="V27" s="3">
        <v>7950</v>
      </c>
      <c r="W27" s="16"/>
      <c r="X27" s="3">
        <v>2650</v>
      </c>
      <c r="Y27" s="16"/>
      <c r="Z27" s="3">
        <v>1800</v>
      </c>
      <c r="AA27" s="16"/>
      <c r="AB27" s="3">
        <v>2750</v>
      </c>
      <c r="AC27" s="16"/>
      <c r="AD27" s="3">
        <v>3400</v>
      </c>
      <c r="AE27" s="16"/>
      <c r="AF27" s="3">
        <f t="shared" si="2"/>
        <v>74840</v>
      </c>
    </row>
    <row r="28" spans="1:32" ht="15.75" thickBot="1" x14ac:dyDescent="0.3">
      <c r="A28" s="2"/>
      <c r="B28" s="2"/>
      <c r="C28" s="2"/>
      <c r="D28" s="2"/>
      <c r="E28" s="2"/>
      <c r="F28" s="2"/>
      <c r="G28" s="2" t="s">
        <v>130</v>
      </c>
      <c r="H28" s="4">
        <v>400</v>
      </c>
      <c r="I28" s="16"/>
      <c r="J28" s="4">
        <v>400</v>
      </c>
      <c r="K28" s="16"/>
      <c r="L28" s="4">
        <v>800</v>
      </c>
      <c r="M28" s="16"/>
      <c r="N28" s="4">
        <v>800</v>
      </c>
      <c r="O28" s="16"/>
      <c r="P28" s="4">
        <v>1200</v>
      </c>
      <c r="Q28" s="16"/>
      <c r="R28" s="4">
        <v>600</v>
      </c>
      <c r="S28" s="16"/>
      <c r="T28" s="4">
        <v>1600</v>
      </c>
      <c r="U28" s="16"/>
      <c r="V28" s="4">
        <v>1400</v>
      </c>
      <c r="W28" s="16"/>
      <c r="X28" s="4">
        <v>400</v>
      </c>
      <c r="Y28" s="16"/>
      <c r="Z28" s="4">
        <v>600</v>
      </c>
      <c r="AA28" s="16"/>
      <c r="AB28" s="4">
        <v>0</v>
      </c>
      <c r="AC28" s="16"/>
      <c r="AD28" s="4">
        <v>600</v>
      </c>
      <c r="AE28" s="16"/>
      <c r="AF28" s="4">
        <f t="shared" si="2"/>
        <v>8800</v>
      </c>
    </row>
    <row r="29" spans="1:32" ht="15.75" thickBot="1" x14ac:dyDescent="0.3">
      <c r="A29" s="2"/>
      <c r="B29" s="2"/>
      <c r="C29" s="2"/>
      <c r="D29" s="2"/>
      <c r="E29" s="2"/>
      <c r="F29" s="2" t="s">
        <v>131</v>
      </c>
      <c r="G29" s="2"/>
      <c r="H29" s="6">
        <f>ROUND(SUM(H25:H28),5)</f>
        <v>4342</v>
      </c>
      <c r="I29" s="16"/>
      <c r="J29" s="6">
        <f>ROUND(SUM(J25:J28),5)</f>
        <v>3582.5</v>
      </c>
      <c r="K29" s="16"/>
      <c r="L29" s="6">
        <f>ROUND(SUM(L25:L28),5)</f>
        <v>9773.61</v>
      </c>
      <c r="M29" s="16"/>
      <c r="N29" s="6">
        <f>ROUND(SUM(N25:N28),5)</f>
        <v>11481.66</v>
      </c>
      <c r="O29" s="16"/>
      <c r="P29" s="6">
        <f>ROUND(SUM(P25:P28),5)</f>
        <v>16675</v>
      </c>
      <c r="Q29" s="16"/>
      <c r="R29" s="6">
        <f>ROUND(SUM(R25:R28),5)</f>
        <v>20948.61</v>
      </c>
      <c r="S29" s="16"/>
      <c r="T29" s="6">
        <f>ROUND(SUM(T25:T28),5)</f>
        <v>18428.45</v>
      </c>
      <c r="U29" s="16"/>
      <c r="V29" s="6">
        <f>ROUND(SUM(V25:V28),5)</f>
        <v>10550</v>
      </c>
      <c r="W29" s="16"/>
      <c r="X29" s="6">
        <f>ROUND(SUM(X25:X28),5)</f>
        <v>3050</v>
      </c>
      <c r="Y29" s="16"/>
      <c r="Z29" s="6">
        <f>ROUND(SUM(Z25:Z28),5)</f>
        <v>2400</v>
      </c>
      <c r="AA29" s="16"/>
      <c r="AB29" s="6">
        <f>ROUND(SUM(AB25:AB28),5)</f>
        <v>2750</v>
      </c>
      <c r="AC29" s="16"/>
      <c r="AD29" s="6">
        <f>ROUND(SUM(AD25:AD28),5)</f>
        <v>4000</v>
      </c>
      <c r="AE29" s="16"/>
      <c r="AF29" s="6">
        <f t="shared" si="2"/>
        <v>107981.83</v>
      </c>
    </row>
    <row r="30" spans="1:32" x14ac:dyDescent="0.25">
      <c r="A30" s="2"/>
      <c r="B30" s="2"/>
      <c r="C30" s="2"/>
      <c r="D30" s="2"/>
      <c r="E30" s="2" t="s">
        <v>132</v>
      </c>
      <c r="F30" s="2"/>
      <c r="G30" s="2"/>
      <c r="H30" s="3">
        <f>ROUND(SUM(H18:H24)+H29,5)</f>
        <v>66523.67</v>
      </c>
      <c r="I30" s="16"/>
      <c r="J30" s="3">
        <f>ROUND(SUM(J18:J24)+J29,5)</f>
        <v>17260.5</v>
      </c>
      <c r="K30" s="16"/>
      <c r="L30" s="3">
        <f>ROUND(SUM(L18:L24)+L29,5)</f>
        <v>21728.73</v>
      </c>
      <c r="M30" s="16"/>
      <c r="N30" s="3">
        <f>ROUND(SUM(N18:N24)+N29,5)</f>
        <v>11509.25</v>
      </c>
      <c r="O30" s="16"/>
      <c r="P30" s="3">
        <f>ROUND(SUM(P18:P24)+P29,5)</f>
        <v>16730.169999999998</v>
      </c>
      <c r="Q30" s="16"/>
      <c r="R30" s="3">
        <f>ROUND(SUM(R18:R24)+R29,5)</f>
        <v>20994.61</v>
      </c>
      <c r="S30" s="16"/>
      <c r="T30" s="3">
        <f>ROUND(SUM(T18:T24)+T29,5)</f>
        <v>18559.439999999999</v>
      </c>
      <c r="U30" s="16"/>
      <c r="V30" s="3">
        <f>ROUND(SUM(V18:V24)+V29,5)</f>
        <v>11292.19</v>
      </c>
      <c r="W30" s="16"/>
      <c r="X30" s="3">
        <f>ROUND(SUM(X18:X24)+X29,5)</f>
        <v>6461</v>
      </c>
      <c r="Y30" s="16"/>
      <c r="Z30" s="3">
        <f>ROUND(SUM(Z18:Z24)+Z29,5)</f>
        <v>4066.46</v>
      </c>
      <c r="AA30" s="16"/>
      <c r="AB30" s="3">
        <f>ROUND(SUM(AB18:AB24)+AB29,5)</f>
        <v>2558.9299999999998</v>
      </c>
      <c r="AC30" s="16"/>
      <c r="AD30" s="3">
        <f>ROUND(SUM(AD18:AD24)+AD29,5)</f>
        <v>11281.38</v>
      </c>
      <c r="AE30" s="16"/>
      <c r="AF30" s="3">
        <f t="shared" si="2"/>
        <v>208966.33</v>
      </c>
    </row>
    <row r="31" spans="1:32" x14ac:dyDescent="0.25">
      <c r="A31" s="2"/>
      <c r="B31" s="2"/>
      <c r="C31" s="2"/>
      <c r="D31" s="2"/>
      <c r="E31" s="2" t="s">
        <v>133</v>
      </c>
      <c r="F31" s="2"/>
      <c r="G31" s="2"/>
      <c r="H31" s="3">
        <v>175</v>
      </c>
      <c r="I31" s="16"/>
      <c r="J31" s="3">
        <v>175</v>
      </c>
      <c r="K31" s="16"/>
      <c r="L31" s="3">
        <v>175</v>
      </c>
      <c r="M31" s="16"/>
      <c r="N31" s="3">
        <v>175</v>
      </c>
      <c r="O31" s="16"/>
      <c r="P31" s="3">
        <v>175</v>
      </c>
      <c r="Q31" s="16"/>
      <c r="R31" s="3">
        <v>175</v>
      </c>
      <c r="S31" s="16"/>
      <c r="T31" s="3">
        <v>175</v>
      </c>
      <c r="U31" s="16"/>
      <c r="V31" s="3">
        <v>175</v>
      </c>
      <c r="W31" s="16"/>
      <c r="X31" s="3">
        <v>-175</v>
      </c>
      <c r="Y31" s="16"/>
      <c r="Z31" s="3">
        <v>175</v>
      </c>
      <c r="AA31" s="16"/>
      <c r="AB31" s="3">
        <v>175</v>
      </c>
      <c r="AC31" s="16"/>
      <c r="AD31" s="3">
        <v>175</v>
      </c>
      <c r="AE31" s="16"/>
      <c r="AF31" s="3">
        <f t="shared" si="2"/>
        <v>1750</v>
      </c>
    </row>
    <row r="32" spans="1:32" ht="15.75" thickBot="1" x14ac:dyDescent="0.3">
      <c r="A32" s="2"/>
      <c r="B32" s="2"/>
      <c r="C32" s="2"/>
      <c r="D32" s="2"/>
      <c r="E32" s="2" t="s">
        <v>134</v>
      </c>
      <c r="F32" s="2"/>
      <c r="G32" s="2"/>
      <c r="H32" s="7">
        <v>3.29</v>
      </c>
      <c r="I32" s="16"/>
      <c r="J32" s="7">
        <v>134.19</v>
      </c>
      <c r="K32" s="16"/>
      <c r="L32" s="7">
        <v>64.209999999999994</v>
      </c>
      <c r="M32" s="16"/>
      <c r="N32" s="7">
        <v>81.900000000000006</v>
      </c>
      <c r="O32" s="16"/>
      <c r="P32" s="7">
        <v>102.22</v>
      </c>
      <c r="Q32" s="16"/>
      <c r="R32" s="7">
        <v>82.25</v>
      </c>
      <c r="S32" s="16"/>
      <c r="T32" s="7">
        <v>102.58</v>
      </c>
      <c r="U32" s="16"/>
      <c r="V32" s="7">
        <v>87.87</v>
      </c>
      <c r="W32" s="16"/>
      <c r="X32" s="7">
        <v>97.15</v>
      </c>
      <c r="Y32" s="16"/>
      <c r="Z32" s="7">
        <v>94.3</v>
      </c>
      <c r="AA32" s="16"/>
      <c r="AB32" s="7">
        <v>31.97</v>
      </c>
      <c r="AC32" s="16"/>
      <c r="AD32" s="7">
        <v>141.9</v>
      </c>
      <c r="AE32" s="16"/>
      <c r="AF32" s="7">
        <f t="shared" si="2"/>
        <v>1023.83</v>
      </c>
    </row>
    <row r="33" spans="1:32" x14ac:dyDescent="0.25">
      <c r="A33" s="2"/>
      <c r="B33" s="2"/>
      <c r="C33" s="2"/>
      <c r="D33" s="2" t="s">
        <v>135</v>
      </c>
      <c r="E33" s="2"/>
      <c r="F33" s="2"/>
      <c r="G33" s="2"/>
      <c r="H33" s="3">
        <f>ROUND(H3+H9+H17+SUM(H30:H32),5)</f>
        <v>102165.46</v>
      </c>
      <c r="I33" s="16"/>
      <c r="J33" s="3">
        <f>ROUND(J3+J9+J17+SUM(J30:J32),5)</f>
        <v>21754.69</v>
      </c>
      <c r="K33" s="16"/>
      <c r="L33" s="3">
        <f>ROUND(L3+L9+L17+SUM(L30:L32),5)</f>
        <v>35503.980000000003</v>
      </c>
      <c r="M33" s="16"/>
      <c r="N33" s="3">
        <f>ROUND(N3+N9+N17+SUM(N30:N32),5)</f>
        <v>84390</v>
      </c>
      <c r="O33" s="16"/>
      <c r="P33" s="3">
        <f>ROUND(P3+P9+P17+SUM(P30:P32),5)</f>
        <v>35246.370000000003</v>
      </c>
      <c r="Q33" s="16"/>
      <c r="R33" s="3">
        <f>ROUND(R3+R9+R17+SUM(R30:R32),5)</f>
        <v>28425.64</v>
      </c>
      <c r="S33" s="16"/>
      <c r="T33" s="3">
        <f>ROUND(T3+T9+T17+SUM(T30:T32),5)</f>
        <v>74031.62</v>
      </c>
      <c r="U33" s="16"/>
      <c r="V33" s="3">
        <f>ROUND(V3+V9+V17+SUM(V30:V32),5)</f>
        <v>36709.07</v>
      </c>
      <c r="W33" s="16"/>
      <c r="X33" s="3">
        <f>ROUND(X3+X9+X17+SUM(X30:X32),5)</f>
        <v>16811.13</v>
      </c>
      <c r="Y33" s="16"/>
      <c r="Z33" s="3">
        <f>ROUND(Z3+Z9+Z17+SUM(Z30:Z32),5)</f>
        <v>54543.25</v>
      </c>
      <c r="AA33" s="16"/>
      <c r="AB33" s="3">
        <f>ROUND(AB3+AB9+AB17+SUM(AB30:AB32),5)</f>
        <v>46128.11</v>
      </c>
      <c r="AC33" s="16"/>
      <c r="AD33" s="3">
        <f>ROUND(AD3+AD9+AD17+SUM(AD30:AD32),5)</f>
        <v>6833.85</v>
      </c>
      <c r="AE33" s="16"/>
      <c r="AF33" s="3">
        <f t="shared" si="2"/>
        <v>542543.17000000004</v>
      </c>
    </row>
    <row r="34" spans="1:32" x14ac:dyDescent="0.25">
      <c r="A34" s="2"/>
      <c r="B34" s="2"/>
      <c r="C34" s="2"/>
      <c r="D34" s="2" t="s">
        <v>136</v>
      </c>
      <c r="E34" s="2"/>
      <c r="F34" s="2"/>
      <c r="G34" s="2"/>
      <c r="H34" s="3"/>
      <c r="I34" s="16"/>
      <c r="J34" s="3"/>
      <c r="K34" s="16"/>
      <c r="L34" s="3"/>
      <c r="M34" s="16"/>
      <c r="N34" s="3"/>
      <c r="O34" s="16"/>
      <c r="P34" s="3"/>
      <c r="Q34" s="16"/>
      <c r="R34" s="3"/>
      <c r="S34" s="16"/>
      <c r="T34" s="3"/>
      <c r="U34" s="16"/>
      <c r="V34" s="3"/>
      <c r="W34" s="16"/>
      <c r="X34" s="3"/>
      <c r="Y34" s="16"/>
      <c r="Z34" s="3"/>
      <c r="AA34" s="16"/>
      <c r="AB34" s="3"/>
      <c r="AC34" s="16"/>
      <c r="AD34" s="3"/>
      <c r="AE34" s="16"/>
      <c r="AF34" s="3"/>
    </row>
    <row r="35" spans="1:32" ht="15.75" thickBot="1" x14ac:dyDescent="0.3">
      <c r="A35" s="2"/>
      <c r="B35" s="2"/>
      <c r="C35" s="2"/>
      <c r="D35" s="2"/>
      <c r="E35" s="2" t="s">
        <v>294</v>
      </c>
      <c r="F35" s="2"/>
      <c r="G35" s="2"/>
      <c r="H35" s="4">
        <v>45</v>
      </c>
      <c r="I35" s="16"/>
      <c r="J35" s="4">
        <v>0</v>
      </c>
      <c r="K35" s="16"/>
      <c r="L35" s="4">
        <v>1263.25</v>
      </c>
      <c r="M35" s="16"/>
      <c r="N35" s="4">
        <v>5.64</v>
      </c>
      <c r="O35" s="16"/>
      <c r="P35" s="4">
        <v>11.27</v>
      </c>
      <c r="Q35" s="16"/>
      <c r="R35" s="4">
        <v>18</v>
      </c>
      <c r="S35" s="16"/>
      <c r="T35" s="4">
        <v>48.03</v>
      </c>
      <c r="U35" s="16"/>
      <c r="V35" s="4">
        <v>192.42</v>
      </c>
      <c r="W35" s="16"/>
      <c r="X35" s="4">
        <v>23.65</v>
      </c>
      <c r="Y35" s="16"/>
      <c r="Z35" s="4">
        <v>0</v>
      </c>
      <c r="AA35" s="16"/>
      <c r="AB35" s="4">
        <v>23.96</v>
      </c>
      <c r="AC35" s="16"/>
      <c r="AD35" s="4">
        <v>8.11</v>
      </c>
      <c r="AE35" s="16"/>
      <c r="AF35" s="4">
        <f>ROUND(SUM(H35:AD35),5)</f>
        <v>1639.33</v>
      </c>
    </row>
    <row r="36" spans="1:32" ht="15.75" thickBot="1" x14ac:dyDescent="0.3">
      <c r="A36" s="2"/>
      <c r="B36" s="2"/>
      <c r="C36" s="2"/>
      <c r="D36" s="2" t="s">
        <v>295</v>
      </c>
      <c r="E36" s="2"/>
      <c r="F36" s="2"/>
      <c r="G36" s="2"/>
      <c r="H36" s="6">
        <f>ROUND(SUM(H34:H35),5)</f>
        <v>45</v>
      </c>
      <c r="I36" s="16"/>
      <c r="J36" s="6">
        <f>ROUND(SUM(J34:J35),5)</f>
        <v>0</v>
      </c>
      <c r="K36" s="16"/>
      <c r="L36" s="6">
        <f>ROUND(SUM(L34:L35),5)</f>
        <v>1263.25</v>
      </c>
      <c r="M36" s="16"/>
      <c r="N36" s="6">
        <f>ROUND(SUM(N34:N35),5)</f>
        <v>5.64</v>
      </c>
      <c r="O36" s="16"/>
      <c r="P36" s="6">
        <f>ROUND(SUM(P34:P35),5)</f>
        <v>11.27</v>
      </c>
      <c r="Q36" s="16"/>
      <c r="R36" s="6">
        <f>ROUND(SUM(R34:R35),5)</f>
        <v>18</v>
      </c>
      <c r="S36" s="16"/>
      <c r="T36" s="6">
        <f>ROUND(SUM(T34:T35),5)</f>
        <v>48.03</v>
      </c>
      <c r="U36" s="16"/>
      <c r="V36" s="6">
        <f>ROUND(SUM(V34:V35),5)</f>
        <v>192.42</v>
      </c>
      <c r="W36" s="16"/>
      <c r="X36" s="6">
        <f>ROUND(SUM(X34:X35),5)</f>
        <v>23.65</v>
      </c>
      <c r="Y36" s="16"/>
      <c r="Z36" s="6">
        <f>ROUND(SUM(Z34:Z35),5)</f>
        <v>0</v>
      </c>
      <c r="AA36" s="16"/>
      <c r="AB36" s="6">
        <f>ROUND(SUM(AB34:AB35),5)</f>
        <v>23.96</v>
      </c>
      <c r="AC36" s="16"/>
      <c r="AD36" s="6">
        <f>ROUND(SUM(AD34:AD35),5)</f>
        <v>8.11</v>
      </c>
      <c r="AE36" s="16"/>
      <c r="AF36" s="6">
        <f>ROUND(SUM(H36:AD36),5)</f>
        <v>1639.33</v>
      </c>
    </row>
    <row r="37" spans="1:32" x14ac:dyDescent="0.25">
      <c r="A37" s="2"/>
      <c r="B37" s="2"/>
      <c r="C37" s="2" t="s">
        <v>137</v>
      </c>
      <c r="D37" s="2"/>
      <c r="E37" s="2"/>
      <c r="F37" s="2"/>
      <c r="G37" s="2"/>
      <c r="H37" s="3">
        <f>ROUND(H33-H36,5)</f>
        <v>102120.46</v>
      </c>
      <c r="I37" s="16"/>
      <c r="J37" s="3">
        <f>ROUND(J33-J36,5)</f>
        <v>21754.69</v>
      </c>
      <c r="K37" s="16"/>
      <c r="L37" s="3">
        <f>ROUND(L33-L36,5)</f>
        <v>34240.730000000003</v>
      </c>
      <c r="M37" s="16"/>
      <c r="N37" s="3">
        <f>ROUND(N33-N36,5)</f>
        <v>84384.36</v>
      </c>
      <c r="O37" s="16"/>
      <c r="P37" s="3">
        <f>ROUND(P33-P36,5)</f>
        <v>35235.1</v>
      </c>
      <c r="Q37" s="16"/>
      <c r="R37" s="3">
        <f>ROUND(R33-R36,5)</f>
        <v>28407.64</v>
      </c>
      <c r="S37" s="16"/>
      <c r="T37" s="3">
        <f>ROUND(T33-T36,5)</f>
        <v>73983.59</v>
      </c>
      <c r="U37" s="16"/>
      <c r="V37" s="3">
        <f>ROUND(V33-V36,5)</f>
        <v>36516.65</v>
      </c>
      <c r="W37" s="16"/>
      <c r="X37" s="3">
        <f>ROUND(X33-X36,5)</f>
        <v>16787.48</v>
      </c>
      <c r="Y37" s="16"/>
      <c r="Z37" s="3">
        <f>ROUND(Z33-Z36,5)</f>
        <v>54543.25</v>
      </c>
      <c r="AA37" s="16"/>
      <c r="AB37" s="3">
        <f>ROUND(AB33-AB36,5)</f>
        <v>46104.15</v>
      </c>
      <c r="AC37" s="16"/>
      <c r="AD37" s="3">
        <f>ROUND(AD33-AD36,5)</f>
        <v>6825.74</v>
      </c>
      <c r="AE37" s="16"/>
      <c r="AF37" s="3">
        <f>ROUND(SUM(H37:AD37),5)</f>
        <v>540903.84</v>
      </c>
    </row>
    <row r="38" spans="1:32" x14ac:dyDescent="0.25">
      <c r="A38" s="2"/>
      <c r="B38" s="2"/>
      <c r="C38" s="2"/>
      <c r="D38" s="2" t="s">
        <v>138</v>
      </c>
      <c r="E38" s="2"/>
      <c r="F38" s="2"/>
      <c r="G38" s="2"/>
      <c r="H38" s="3"/>
      <c r="I38" s="16"/>
      <c r="J38" s="3"/>
      <c r="K38" s="16"/>
      <c r="L38" s="3"/>
      <c r="M38" s="16"/>
      <c r="N38" s="3"/>
      <c r="O38" s="16"/>
      <c r="P38" s="3"/>
      <c r="Q38" s="16"/>
      <c r="R38" s="3"/>
      <c r="S38" s="16"/>
      <c r="T38" s="3"/>
      <c r="U38" s="16"/>
      <c r="V38" s="3"/>
      <c r="W38" s="16"/>
      <c r="X38" s="3"/>
      <c r="Y38" s="16"/>
      <c r="Z38" s="3"/>
      <c r="AA38" s="16"/>
      <c r="AB38" s="3"/>
      <c r="AC38" s="16"/>
      <c r="AD38" s="3"/>
      <c r="AE38" s="16"/>
      <c r="AF38" s="3"/>
    </row>
    <row r="39" spans="1:32" x14ac:dyDescent="0.25">
      <c r="A39" s="2"/>
      <c r="B39" s="2"/>
      <c r="C39" s="2"/>
      <c r="D39" s="2"/>
      <c r="E39" s="2" t="s">
        <v>139</v>
      </c>
      <c r="F39" s="2"/>
      <c r="G39" s="2"/>
      <c r="H39" s="3">
        <v>14713.72</v>
      </c>
      <c r="I39" s="16"/>
      <c r="J39" s="3">
        <v>13201.79</v>
      </c>
      <c r="K39" s="16"/>
      <c r="L39" s="3">
        <v>15887</v>
      </c>
      <c r="M39" s="16"/>
      <c r="N39" s="3">
        <v>14499.08</v>
      </c>
      <c r="O39" s="16"/>
      <c r="P39" s="3">
        <v>16601.95</v>
      </c>
      <c r="Q39" s="16"/>
      <c r="R39" s="3">
        <v>18402.14</v>
      </c>
      <c r="S39" s="16"/>
      <c r="T39" s="3">
        <v>20185.66</v>
      </c>
      <c r="U39" s="16"/>
      <c r="V39" s="3">
        <v>22978.04</v>
      </c>
      <c r="W39" s="16"/>
      <c r="X39" s="3">
        <v>26011.55</v>
      </c>
      <c r="Y39" s="16"/>
      <c r="Z39" s="3">
        <v>31463.94</v>
      </c>
      <c r="AA39" s="16"/>
      <c r="AB39" s="3">
        <v>29916.86</v>
      </c>
      <c r="AC39" s="16"/>
      <c r="AD39" s="3">
        <v>33811.61</v>
      </c>
      <c r="AE39" s="16"/>
      <c r="AF39" s="3">
        <f t="shared" ref="AF39:AF58" si="3">ROUND(SUM(H39:AD39),5)</f>
        <v>257673.34</v>
      </c>
    </row>
    <row r="40" spans="1:32" x14ac:dyDescent="0.25">
      <c r="A40" s="2"/>
      <c r="B40" s="2"/>
      <c r="C40" s="2"/>
      <c r="D40" s="2"/>
      <c r="E40" s="2" t="s">
        <v>140</v>
      </c>
      <c r="F40" s="2"/>
      <c r="G40" s="2"/>
      <c r="H40" s="3">
        <v>1341.25</v>
      </c>
      <c r="I40" s="16"/>
      <c r="J40" s="3">
        <v>1357.38</v>
      </c>
      <c r="K40" s="16"/>
      <c r="L40" s="3">
        <v>1785.25</v>
      </c>
      <c r="M40" s="16"/>
      <c r="N40" s="3">
        <v>1612</v>
      </c>
      <c r="O40" s="16"/>
      <c r="P40" s="3">
        <v>898</v>
      </c>
      <c r="Q40" s="16"/>
      <c r="R40" s="3">
        <v>2250</v>
      </c>
      <c r="S40" s="16"/>
      <c r="T40" s="3">
        <v>1928.25</v>
      </c>
      <c r="U40" s="16"/>
      <c r="V40" s="3">
        <v>1157.5</v>
      </c>
      <c r="W40" s="16"/>
      <c r="X40" s="3">
        <v>1730.75</v>
      </c>
      <c r="Y40" s="16"/>
      <c r="Z40" s="3">
        <v>1010.5</v>
      </c>
      <c r="AA40" s="16"/>
      <c r="AB40" s="3">
        <v>0</v>
      </c>
      <c r="AC40" s="16"/>
      <c r="AD40" s="3">
        <v>0</v>
      </c>
      <c r="AE40" s="16"/>
      <c r="AF40" s="3">
        <f t="shared" si="3"/>
        <v>15070.88</v>
      </c>
    </row>
    <row r="41" spans="1:32" x14ac:dyDescent="0.25">
      <c r="A41" s="2"/>
      <c r="B41" s="2"/>
      <c r="C41" s="2"/>
      <c r="D41" s="2"/>
      <c r="E41" s="2" t="s">
        <v>141</v>
      </c>
      <c r="F41" s="2"/>
      <c r="G41" s="2"/>
      <c r="H41" s="3">
        <v>1201.22</v>
      </c>
      <c r="I41" s="16"/>
      <c r="J41" s="3">
        <v>2325.64</v>
      </c>
      <c r="K41" s="16"/>
      <c r="L41" s="3">
        <v>1263.04</v>
      </c>
      <c r="M41" s="16"/>
      <c r="N41" s="3">
        <v>339.37</v>
      </c>
      <c r="O41" s="16"/>
      <c r="P41" s="3">
        <v>553.13</v>
      </c>
      <c r="Q41" s="16"/>
      <c r="R41" s="3">
        <v>406.22</v>
      </c>
      <c r="S41" s="16"/>
      <c r="T41" s="3">
        <v>322.41000000000003</v>
      </c>
      <c r="U41" s="16"/>
      <c r="V41" s="3">
        <v>469.01</v>
      </c>
      <c r="W41" s="16"/>
      <c r="X41" s="3">
        <v>465.4</v>
      </c>
      <c r="Y41" s="16"/>
      <c r="Z41" s="3">
        <v>1794.45</v>
      </c>
      <c r="AA41" s="16"/>
      <c r="AB41" s="3">
        <v>831.98</v>
      </c>
      <c r="AC41" s="16"/>
      <c r="AD41" s="3">
        <v>425.73</v>
      </c>
      <c r="AE41" s="16"/>
      <c r="AF41" s="3">
        <f t="shared" si="3"/>
        <v>10397.6</v>
      </c>
    </row>
    <row r="42" spans="1:32" x14ac:dyDescent="0.25">
      <c r="A42" s="2"/>
      <c r="B42" s="2"/>
      <c r="C42" s="2"/>
      <c r="D42" s="2"/>
      <c r="E42" s="2" t="s">
        <v>142</v>
      </c>
      <c r="F42" s="2"/>
      <c r="G42" s="2"/>
      <c r="H42" s="3">
        <v>0</v>
      </c>
      <c r="I42" s="16"/>
      <c r="J42" s="3">
        <v>0</v>
      </c>
      <c r="K42" s="16"/>
      <c r="L42" s="3">
        <v>806</v>
      </c>
      <c r="M42" s="16"/>
      <c r="N42" s="3">
        <v>265</v>
      </c>
      <c r="O42" s="16"/>
      <c r="P42" s="3">
        <v>238</v>
      </c>
      <c r="Q42" s="16"/>
      <c r="R42" s="3">
        <v>0</v>
      </c>
      <c r="S42" s="16"/>
      <c r="T42" s="3">
        <v>1223</v>
      </c>
      <c r="U42" s="16"/>
      <c r="V42" s="3">
        <v>112.5</v>
      </c>
      <c r="W42" s="16"/>
      <c r="X42" s="3">
        <v>0</v>
      </c>
      <c r="Y42" s="16"/>
      <c r="Z42" s="3">
        <v>0</v>
      </c>
      <c r="AA42" s="16"/>
      <c r="AB42" s="3">
        <v>0</v>
      </c>
      <c r="AC42" s="16"/>
      <c r="AD42" s="3">
        <v>1395.9</v>
      </c>
      <c r="AE42" s="16"/>
      <c r="AF42" s="3">
        <f t="shared" si="3"/>
        <v>4040.4</v>
      </c>
    </row>
    <row r="43" spans="1:32" x14ac:dyDescent="0.25">
      <c r="A43" s="2"/>
      <c r="B43" s="2"/>
      <c r="C43" s="2"/>
      <c r="D43" s="2"/>
      <c r="E43" s="2" t="s">
        <v>143</v>
      </c>
      <c r="F43" s="2"/>
      <c r="G43" s="2"/>
      <c r="H43" s="3">
        <v>546.91999999999996</v>
      </c>
      <c r="I43" s="16"/>
      <c r="J43" s="3">
        <v>1646.41</v>
      </c>
      <c r="K43" s="16"/>
      <c r="L43" s="3">
        <v>360.33</v>
      </c>
      <c r="M43" s="16"/>
      <c r="N43" s="3">
        <v>327.04000000000002</v>
      </c>
      <c r="O43" s="16"/>
      <c r="P43" s="3">
        <v>944.59</v>
      </c>
      <c r="Q43" s="16"/>
      <c r="R43" s="3">
        <v>194.72</v>
      </c>
      <c r="S43" s="16"/>
      <c r="T43" s="3">
        <v>497.35</v>
      </c>
      <c r="U43" s="16"/>
      <c r="V43" s="3">
        <v>993.57</v>
      </c>
      <c r="W43" s="16"/>
      <c r="X43" s="3">
        <v>163.58000000000001</v>
      </c>
      <c r="Y43" s="16"/>
      <c r="Z43" s="3">
        <v>453.58</v>
      </c>
      <c r="AA43" s="16"/>
      <c r="AB43" s="3">
        <v>324.69</v>
      </c>
      <c r="AC43" s="16"/>
      <c r="AD43" s="3">
        <v>70.28</v>
      </c>
      <c r="AE43" s="16"/>
      <c r="AF43" s="3">
        <f t="shared" si="3"/>
        <v>6523.06</v>
      </c>
    </row>
    <row r="44" spans="1:32" x14ac:dyDescent="0.25">
      <c r="A44" s="2"/>
      <c r="B44" s="2"/>
      <c r="C44" s="2"/>
      <c r="D44" s="2"/>
      <c r="E44" s="2" t="s">
        <v>144</v>
      </c>
      <c r="F44" s="2"/>
      <c r="G44" s="2"/>
      <c r="H44" s="3">
        <v>291.70999999999998</v>
      </c>
      <c r="I44" s="16"/>
      <c r="J44" s="3">
        <v>292.32</v>
      </c>
      <c r="K44" s="16"/>
      <c r="L44" s="3">
        <v>372.03</v>
      </c>
      <c r="M44" s="16"/>
      <c r="N44" s="3">
        <v>332.36</v>
      </c>
      <c r="O44" s="16"/>
      <c r="P44" s="3">
        <v>332.4</v>
      </c>
      <c r="Q44" s="16"/>
      <c r="R44" s="3">
        <v>458.2</v>
      </c>
      <c r="S44" s="16"/>
      <c r="T44" s="3">
        <v>333.65</v>
      </c>
      <c r="U44" s="16"/>
      <c r="V44" s="3">
        <v>334.93</v>
      </c>
      <c r="W44" s="16"/>
      <c r="X44" s="3">
        <v>415.56</v>
      </c>
      <c r="Y44" s="16"/>
      <c r="Z44" s="3">
        <v>676.65</v>
      </c>
      <c r="AA44" s="16"/>
      <c r="AB44" s="3">
        <v>100.14</v>
      </c>
      <c r="AC44" s="16"/>
      <c r="AD44" s="3">
        <v>664</v>
      </c>
      <c r="AE44" s="16"/>
      <c r="AF44" s="3">
        <f t="shared" si="3"/>
        <v>4603.95</v>
      </c>
    </row>
    <row r="45" spans="1:32" x14ac:dyDescent="0.25">
      <c r="A45" s="2"/>
      <c r="B45" s="2"/>
      <c r="C45" s="2"/>
      <c r="D45" s="2"/>
      <c r="E45" s="2" t="s">
        <v>145</v>
      </c>
      <c r="F45" s="2"/>
      <c r="G45" s="2"/>
      <c r="H45" s="3">
        <v>12.98</v>
      </c>
      <c r="I45" s="16"/>
      <c r="J45" s="3">
        <v>56.2</v>
      </c>
      <c r="K45" s="16"/>
      <c r="L45" s="3">
        <v>362.91</v>
      </c>
      <c r="M45" s="16"/>
      <c r="N45" s="3">
        <v>51.21</v>
      </c>
      <c r="O45" s="16"/>
      <c r="P45" s="3">
        <v>103.95</v>
      </c>
      <c r="Q45" s="16"/>
      <c r="R45" s="3">
        <v>62</v>
      </c>
      <c r="S45" s="16"/>
      <c r="T45" s="3">
        <v>125.75</v>
      </c>
      <c r="U45" s="16"/>
      <c r="V45" s="3">
        <v>293.24</v>
      </c>
      <c r="W45" s="16"/>
      <c r="X45" s="3">
        <v>308.89</v>
      </c>
      <c r="Y45" s="16"/>
      <c r="Z45" s="3">
        <v>252.07</v>
      </c>
      <c r="AA45" s="16"/>
      <c r="AB45" s="3">
        <v>195.32</v>
      </c>
      <c r="AC45" s="16"/>
      <c r="AD45" s="3">
        <v>96.1</v>
      </c>
      <c r="AE45" s="16"/>
      <c r="AF45" s="3">
        <f t="shared" si="3"/>
        <v>1920.62</v>
      </c>
    </row>
    <row r="46" spans="1:32" x14ac:dyDescent="0.25">
      <c r="A46" s="2"/>
      <c r="B46" s="2"/>
      <c r="C46" s="2"/>
      <c r="D46" s="2"/>
      <c r="E46" s="2" t="s">
        <v>146</v>
      </c>
      <c r="F46" s="2"/>
      <c r="G46" s="2"/>
      <c r="H46" s="3">
        <v>1046.71</v>
      </c>
      <c r="I46" s="16"/>
      <c r="J46" s="3">
        <v>1046.71</v>
      </c>
      <c r="K46" s="16"/>
      <c r="L46" s="3">
        <v>1046.71</v>
      </c>
      <c r="M46" s="16"/>
      <c r="N46" s="3">
        <v>1148.0999999999999</v>
      </c>
      <c r="O46" s="16"/>
      <c r="P46" s="3">
        <v>1148.0999999999999</v>
      </c>
      <c r="Q46" s="16"/>
      <c r="R46" s="3">
        <v>1201.08</v>
      </c>
      <c r="S46" s="16"/>
      <c r="T46" s="3">
        <v>1201.08</v>
      </c>
      <c r="U46" s="16"/>
      <c r="V46" s="3">
        <v>1201.08</v>
      </c>
      <c r="W46" s="16"/>
      <c r="X46" s="3">
        <v>1201.08</v>
      </c>
      <c r="Y46" s="16"/>
      <c r="Z46" s="3">
        <v>1330.18</v>
      </c>
      <c r="AA46" s="16"/>
      <c r="AB46" s="3">
        <v>1418.86</v>
      </c>
      <c r="AC46" s="16"/>
      <c r="AD46" s="3">
        <v>1418.86</v>
      </c>
      <c r="AE46" s="16"/>
      <c r="AF46" s="3">
        <f t="shared" si="3"/>
        <v>14408.55</v>
      </c>
    </row>
    <row r="47" spans="1:32" x14ac:dyDescent="0.25">
      <c r="A47" s="2"/>
      <c r="B47" s="2"/>
      <c r="C47" s="2"/>
      <c r="D47" s="2"/>
      <c r="E47" s="2" t="s">
        <v>147</v>
      </c>
      <c r="F47" s="2"/>
      <c r="G47" s="2"/>
      <c r="H47" s="3">
        <v>208.46</v>
      </c>
      <c r="I47" s="16"/>
      <c r="J47" s="3">
        <v>209.37</v>
      </c>
      <c r="K47" s="16"/>
      <c r="L47" s="3">
        <v>283.33</v>
      </c>
      <c r="M47" s="16"/>
      <c r="N47" s="3">
        <v>236.25</v>
      </c>
      <c r="O47" s="16"/>
      <c r="P47" s="3">
        <v>236.25</v>
      </c>
      <c r="Q47" s="16"/>
      <c r="R47" s="3">
        <v>296.25</v>
      </c>
      <c r="S47" s="16"/>
      <c r="T47" s="3">
        <v>296.25</v>
      </c>
      <c r="U47" s="16"/>
      <c r="V47" s="3">
        <v>296.25</v>
      </c>
      <c r="W47" s="16"/>
      <c r="X47" s="3">
        <v>236.25</v>
      </c>
      <c r="Y47" s="16"/>
      <c r="Z47" s="3">
        <v>265.5</v>
      </c>
      <c r="AA47" s="16"/>
      <c r="AB47" s="3">
        <v>193.22</v>
      </c>
      <c r="AC47" s="16"/>
      <c r="AD47" s="3">
        <v>337.78</v>
      </c>
      <c r="AE47" s="16"/>
      <c r="AF47" s="3">
        <f t="shared" si="3"/>
        <v>3095.16</v>
      </c>
    </row>
    <row r="48" spans="1:32" x14ac:dyDescent="0.25">
      <c r="A48" s="2"/>
      <c r="B48" s="2"/>
      <c r="C48" s="2"/>
      <c r="D48" s="2"/>
      <c r="E48" s="2" t="s">
        <v>148</v>
      </c>
      <c r="F48" s="2"/>
      <c r="G48" s="2"/>
      <c r="H48" s="3">
        <v>96.58</v>
      </c>
      <c r="I48" s="16"/>
      <c r="J48" s="3">
        <v>247.41</v>
      </c>
      <c r="K48" s="16"/>
      <c r="L48" s="3">
        <v>866.65</v>
      </c>
      <c r="M48" s="16"/>
      <c r="N48" s="3">
        <v>109.17</v>
      </c>
      <c r="O48" s="16"/>
      <c r="P48" s="3">
        <v>0</v>
      </c>
      <c r="Q48" s="16"/>
      <c r="R48" s="3">
        <v>144.77000000000001</v>
      </c>
      <c r="S48" s="16"/>
      <c r="T48" s="3">
        <v>109.02</v>
      </c>
      <c r="U48" s="16"/>
      <c r="V48" s="3">
        <v>13.6</v>
      </c>
      <c r="W48" s="16"/>
      <c r="X48" s="3">
        <v>3736.87</v>
      </c>
      <c r="Y48" s="16"/>
      <c r="Z48" s="3">
        <v>1150.77</v>
      </c>
      <c r="AA48" s="16"/>
      <c r="AB48" s="3">
        <v>1880.13</v>
      </c>
      <c r="AC48" s="16"/>
      <c r="AD48" s="3">
        <v>0</v>
      </c>
      <c r="AE48" s="16"/>
      <c r="AF48" s="3">
        <f t="shared" si="3"/>
        <v>8354.9699999999993</v>
      </c>
    </row>
    <row r="49" spans="1:32" x14ac:dyDescent="0.25">
      <c r="A49" s="2"/>
      <c r="B49" s="2"/>
      <c r="C49" s="2"/>
      <c r="D49" s="2"/>
      <c r="E49" s="2" t="s">
        <v>149</v>
      </c>
      <c r="F49" s="2"/>
      <c r="G49" s="2"/>
      <c r="H49" s="3">
        <v>238.23</v>
      </c>
      <c r="I49" s="16"/>
      <c r="J49" s="3">
        <v>1257.07</v>
      </c>
      <c r="K49" s="16"/>
      <c r="L49" s="3">
        <v>108894.78</v>
      </c>
      <c r="M49" s="16"/>
      <c r="N49" s="3">
        <v>2430.5300000000002</v>
      </c>
      <c r="O49" s="16"/>
      <c r="P49" s="3">
        <v>3334.06</v>
      </c>
      <c r="Q49" s="16"/>
      <c r="R49" s="3">
        <v>1107.6099999999999</v>
      </c>
      <c r="S49" s="16"/>
      <c r="T49" s="3">
        <v>2741.53</v>
      </c>
      <c r="U49" s="16"/>
      <c r="V49" s="3">
        <v>1909.76</v>
      </c>
      <c r="W49" s="16"/>
      <c r="X49" s="3">
        <v>1090.57</v>
      </c>
      <c r="Y49" s="16"/>
      <c r="Z49" s="3">
        <v>2651.71</v>
      </c>
      <c r="AA49" s="16"/>
      <c r="AB49" s="3">
        <v>2484.79</v>
      </c>
      <c r="AC49" s="16"/>
      <c r="AD49" s="3">
        <v>-1266.8900000000001</v>
      </c>
      <c r="AE49" s="16"/>
      <c r="AF49" s="3">
        <f t="shared" si="3"/>
        <v>126873.75</v>
      </c>
    </row>
    <row r="50" spans="1:32" x14ac:dyDescent="0.25">
      <c r="A50" s="2"/>
      <c r="B50" s="2"/>
      <c r="C50" s="2"/>
      <c r="D50" s="2"/>
      <c r="E50" s="2" t="s">
        <v>150</v>
      </c>
      <c r="F50" s="2"/>
      <c r="G50" s="2"/>
      <c r="H50" s="3">
        <v>0</v>
      </c>
      <c r="I50" s="16"/>
      <c r="J50" s="3">
        <v>0</v>
      </c>
      <c r="K50" s="16"/>
      <c r="L50" s="3">
        <v>161.85</v>
      </c>
      <c r="M50" s="16"/>
      <c r="N50" s="3">
        <v>0</v>
      </c>
      <c r="O50" s="16"/>
      <c r="P50" s="3">
        <v>0</v>
      </c>
      <c r="Q50" s="16"/>
      <c r="R50" s="3">
        <v>0</v>
      </c>
      <c r="S50" s="16"/>
      <c r="T50" s="3">
        <v>0</v>
      </c>
      <c r="U50" s="16"/>
      <c r="V50" s="3">
        <v>201.66</v>
      </c>
      <c r="W50" s="16"/>
      <c r="X50" s="3">
        <v>0</v>
      </c>
      <c r="Y50" s="16"/>
      <c r="Z50" s="3">
        <v>498.3</v>
      </c>
      <c r="AA50" s="16"/>
      <c r="AB50" s="3">
        <v>0</v>
      </c>
      <c r="AC50" s="16"/>
      <c r="AD50" s="3">
        <v>0</v>
      </c>
      <c r="AE50" s="16"/>
      <c r="AF50" s="3">
        <f t="shared" si="3"/>
        <v>861.81</v>
      </c>
    </row>
    <row r="51" spans="1:32" x14ac:dyDescent="0.25">
      <c r="A51" s="2"/>
      <c r="B51" s="2"/>
      <c r="C51" s="2"/>
      <c r="D51" s="2"/>
      <c r="E51" s="2" t="s">
        <v>151</v>
      </c>
      <c r="F51" s="2"/>
      <c r="G51" s="2"/>
      <c r="H51" s="3">
        <v>0</v>
      </c>
      <c r="I51" s="16"/>
      <c r="J51" s="3">
        <v>0</v>
      </c>
      <c r="K51" s="16"/>
      <c r="L51" s="3">
        <v>6500</v>
      </c>
      <c r="M51" s="16"/>
      <c r="N51" s="3">
        <v>0</v>
      </c>
      <c r="O51" s="16"/>
      <c r="P51" s="3">
        <v>0</v>
      </c>
      <c r="Q51" s="16"/>
      <c r="R51" s="3">
        <v>0</v>
      </c>
      <c r="S51" s="16"/>
      <c r="T51" s="3">
        <v>0</v>
      </c>
      <c r="U51" s="16"/>
      <c r="V51" s="3">
        <v>0</v>
      </c>
      <c r="W51" s="16"/>
      <c r="X51" s="3">
        <v>0</v>
      </c>
      <c r="Y51" s="16"/>
      <c r="Z51" s="3">
        <v>0</v>
      </c>
      <c r="AA51" s="16"/>
      <c r="AB51" s="3">
        <v>0</v>
      </c>
      <c r="AC51" s="16"/>
      <c r="AD51" s="3">
        <v>0</v>
      </c>
      <c r="AE51" s="16"/>
      <c r="AF51" s="3">
        <f t="shared" si="3"/>
        <v>6500</v>
      </c>
    </row>
    <row r="52" spans="1:32" x14ac:dyDescent="0.25">
      <c r="A52" s="2"/>
      <c r="B52" s="2"/>
      <c r="C52" s="2"/>
      <c r="D52" s="2"/>
      <c r="E52" s="2" t="s">
        <v>152</v>
      </c>
      <c r="F52" s="2"/>
      <c r="G52" s="2"/>
      <c r="H52" s="3">
        <v>272.89999999999998</v>
      </c>
      <c r="I52" s="16"/>
      <c r="J52" s="3">
        <v>272.89999999999998</v>
      </c>
      <c r="K52" s="16"/>
      <c r="L52" s="3">
        <v>173.41</v>
      </c>
      <c r="M52" s="16"/>
      <c r="N52" s="3">
        <v>272.89999999999998</v>
      </c>
      <c r="O52" s="16"/>
      <c r="P52" s="3">
        <v>272.89999999999998</v>
      </c>
      <c r="Q52" s="16"/>
      <c r="R52" s="3">
        <v>272.89999999999998</v>
      </c>
      <c r="S52" s="16"/>
      <c r="T52" s="3">
        <v>246.9</v>
      </c>
      <c r="U52" s="16"/>
      <c r="V52" s="3">
        <v>272.89999999999998</v>
      </c>
      <c r="W52" s="16"/>
      <c r="X52" s="3">
        <v>272.89999999999998</v>
      </c>
      <c r="Y52" s="16"/>
      <c r="Z52" s="3">
        <v>144.04</v>
      </c>
      <c r="AA52" s="16"/>
      <c r="AB52" s="3">
        <v>609.26</v>
      </c>
      <c r="AC52" s="16"/>
      <c r="AD52" s="3">
        <v>7448.23</v>
      </c>
      <c r="AE52" s="16"/>
      <c r="AF52" s="3">
        <f t="shared" si="3"/>
        <v>10532.14</v>
      </c>
    </row>
    <row r="53" spans="1:32" x14ac:dyDescent="0.25">
      <c r="A53" s="2"/>
      <c r="B53" s="2"/>
      <c r="C53" s="2"/>
      <c r="D53" s="2"/>
      <c r="E53" s="2" t="s">
        <v>153</v>
      </c>
      <c r="F53" s="2"/>
      <c r="G53" s="2"/>
      <c r="H53" s="3">
        <v>0</v>
      </c>
      <c r="I53" s="16"/>
      <c r="J53" s="3">
        <v>0</v>
      </c>
      <c r="K53" s="16"/>
      <c r="L53" s="3">
        <v>0</v>
      </c>
      <c r="M53" s="16"/>
      <c r="N53" s="3">
        <v>0</v>
      </c>
      <c r="O53" s="16"/>
      <c r="P53" s="3">
        <v>4640</v>
      </c>
      <c r="Q53" s="16"/>
      <c r="R53" s="3">
        <v>0</v>
      </c>
      <c r="S53" s="16"/>
      <c r="T53" s="3">
        <v>0</v>
      </c>
      <c r="U53" s="16"/>
      <c r="V53" s="3">
        <v>0</v>
      </c>
      <c r="W53" s="16"/>
      <c r="X53" s="3">
        <v>0</v>
      </c>
      <c r="Y53" s="16"/>
      <c r="Z53" s="3">
        <v>0</v>
      </c>
      <c r="AA53" s="16"/>
      <c r="AB53" s="3">
        <v>0</v>
      </c>
      <c r="AC53" s="16"/>
      <c r="AD53" s="3">
        <v>0</v>
      </c>
      <c r="AE53" s="16"/>
      <c r="AF53" s="3">
        <f t="shared" si="3"/>
        <v>4640</v>
      </c>
    </row>
    <row r="54" spans="1:32" x14ac:dyDescent="0.25">
      <c r="A54" s="2"/>
      <c r="B54" s="2"/>
      <c r="C54" s="2"/>
      <c r="D54" s="2"/>
      <c r="E54" s="2" t="s">
        <v>154</v>
      </c>
      <c r="F54" s="2"/>
      <c r="G54" s="2"/>
      <c r="H54" s="3">
        <v>982.52</v>
      </c>
      <c r="I54" s="16"/>
      <c r="J54" s="3">
        <v>10897.14</v>
      </c>
      <c r="K54" s="16"/>
      <c r="L54" s="3">
        <v>3498.27</v>
      </c>
      <c r="M54" s="16"/>
      <c r="N54" s="3">
        <v>1216.5999999999999</v>
      </c>
      <c r="O54" s="16"/>
      <c r="P54" s="3">
        <v>1021.61</v>
      </c>
      <c r="Q54" s="16"/>
      <c r="R54" s="3">
        <v>1011</v>
      </c>
      <c r="S54" s="16"/>
      <c r="T54" s="3">
        <v>2831.99</v>
      </c>
      <c r="U54" s="16"/>
      <c r="V54" s="3">
        <v>1549.55</v>
      </c>
      <c r="W54" s="16"/>
      <c r="X54" s="3">
        <v>2802.85</v>
      </c>
      <c r="Y54" s="16"/>
      <c r="Z54" s="3">
        <v>1096.3399999999999</v>
      </c>
      <c r="AA54" s="16"/>
      <c r="AB54" s="3">
        <v>3000.32</v>
      </c>
      <c r="AC54" s="16"/>
      <c r="AD54" s="3">
        <v>434.43</v>
      </c>
      <c r="AE54" s="16"/>
      <c r="AF54" s="3">
        <f t="shared" si="3"/>
        <v>30342.62</v>
      </c>
    </row>
    <row r="55" spans="1:32" x14ac:dyDescent="0.25">
      <c r="A55" s="2"/>
      <c r="B55" s="2"/>
      <c r="C55" s="2"/>
      <c r="D55" s="2"/>
      <c r="E55" s="2" t="s">
        <v>155</v>
      </c>
      <c r="F55" s="2"/>
      <c r="G55" s="2"/>
      <c r="H55" s="3">
        <v>2404.69</v>
      </c>
      <c r="I55" s="16"/>
      <c r="J55" s="3">
        <v>1999.86</v>
      </c>
      <c r="K55" s="16"/>
      <c r="L55" s="3">
        <v>7647.45</v>
      </c>
      <c r="M55" s="16"/>
      <c r="N55" s="3">
        <v>7924.77</v>
      </c>
      <c r="O55" s="16"/>
      <c r="P55" s="3">
        <v>7551.13</v>
      </c>
      <c r="Q55" s="16"/>
      <c r="R55" s="3">
        <v>6741.14</v>
      </c>
      <c r="S55" s="16"/>
      <c r="T55" s="3">
        <v>11243.67</v>
      </c>
      <c r="U55" s="16"/>
      <c r="V55" s="3">
        <v>9492.1200000000008</v>
      </c>
      <c r="W55" s="16"/>
      <c r="X55" s="3">
        <v>3051.31</v>
      </c>
      <c r="Y55" s="16"/>
      <c r="Z55" s="3">
        <v>2946.29</v>
      </c>
      <c r="AA55" s="16"/>
      <c r="AB55" s="3">
        <v>1513.25</v>
      </c>
      <c r="AC55" s="16"/>
      <c r="AD55" s="3">
        <v>-2031.71</v>
      </c>
      <c r="AE55" s="16"/>
      <c r="AF55" s="3">
        <f t="shared" si="3"/>
        <v>60483.97</v>
      </c>
    </row>
    <row r="56" spans="1:32" ht="15.75" thickBot="1" x14ac:dyDescent="0.3">
      <c r="A56" s="2"/>
      <c r="B56" s="2"/>
      <c r="C56" s="2"/>
      <c r="D56" s="2"/>
      <c r="E56" s="2" t="s">
        <v>362</v>
      </c>
      <c r="F56" s="2"/>
      <c r="G56" s="2"/>
      <c r="H56" s="4">
        <v>0</v>
      </c>
      <c r="I56" s="16"/>
      <c r="J56" s="4">
        <v>0</v>
      </c>
      <c r="K56" s="16"/>
      <c r="L56" s="4">
        <v>0</v>
      </c>
      <c r="M56" s="16"/>
      <c r="N56" s="4">
        <v>0</v>
      </c>
      <c r="O56" s="16"/>
      <c r="P56" s="4">
        <v>0</v>
      </c>
      <c r="Q56" s="16"/>
      <c r="R56" s="4">
        <v>0</v>
      </c>
      <c r="S56" s="16"/>
      <c r="T56" s="4">
        <v>0</v>
      </c>
      <c r="U56" s="16"/>
      <c r="V56" s="4">
        <v>0</v>
      </c>
      <c r="W56" s="16"/>
      <c r="X56" s="4">
        <v>0</v>
      </c>
      <c r="Y56" s="16"/>
      <c r="Z56" s="4">
        <v>0</v>
      </c>
      <c r="AA56" s="16"/>
      <c r="AB56" s="4">
        <v>0</v>
      </c>
      <c r="AC56" s="16"/>
      <c r="AD56" s="4">
        <v>5316.63</v>
      </c>
      <c r="AE56" s="16"/>
      <c r="AF56" s="4">
        <f t="shared" si="3"/>
        <v>5316.63</v>
      </c>
    </row>
    <row r="57" spans="1:32" ht="15.75" thickBot="1" x14ac:dyDescent="0.3">
      <c r="A57" s="2"/>
      <c r="B57" s="2"/>
      <c r="C57" s="2"/>
      <c r="D57" s="2" t="s">
        <v>156</v>
      </c>
      <c r="E57" s="2"/>
      <c r="F57" s="2"/>
      <c r="G57" s="2"/>
      <c r="H57" s="6">
        <f>ROUND(SUM(H38:H56),5)</f>
        <v>23357.89</v>
      </c>
      <c r="I57" s="16"/>
      <c r="J57" s="6">
        <f>ROUND(SUM(J38:J56),5)</f>
        <v>34810.199999999997</v>
      </c>
      <c r="K57" s="16"/>
      <c r="L57" s="6">
        <f>ROUND(SUM(L38:L56),5)</f>
        <v>149909.01</v>
      </c>
      <c r="M57" s="16"/>
      <c r="N57" s="6">
        <f>ROUND(SUM(N38:N56),5)</f>
        <v>30764.38</v>
      </c>
      <c r="O57" s="16"/>
      <c r="P57" s="6">
        <f>ROUND(SUM(P38:P56),5)</f>
        <v>37876.07</v>
      </c>
      <c r="Q57" s="16"/>
      <c r="R57" s="6">
        <f>ROUND(SUM(R38:R56),5)</f>
        <v>32548.03</v>
      </c>
      <c r="S57" s="16"/>
      <c r="T57" s="6">
        <f>ROUND(SUM(T38:T56),5)</f>
        <v>43286.51</v>
      </c>
      <c r="U57" s="16"/>
      <c r="V57" s="6">
        <f>ROUND(SUM(V38:V56),5)</f>
        <v>41275.71</v>
      </c>
      <c r="W57" s="16"/>
      <c r="X57" s="6">
        <f>ROUND(SUM(X38:X56),5)</f>
        <v>41487.56</v>
      </c>
      <c r="Y57" s="16"/>
      <c r="Z57" s="6">
        <f>ROUND(SUM(Z38:Z56),5)</f>
        <v>45734.32</v>
      </c>
      <c r="AA57" s="16"/>
      <c r="AB57" s="6">
        <f>ROUND(SUM(AB38:AB56),5)</f>
        <v>42468.82</v>
      </c>
      <c r="AC57" s="16"/>
      <c r="AD57" s="6">
        <f>ROUND(SUM(AD38:AD56),5)</f>
        <v>48120.95</v>
      </c>
      <c r="AE57" s="16"/>
      <c r="AF57" s="6">
        <f t="shared" si="3"/>
        <v>571639.44999999995</v>
      </c>
    </row>
    <row r="58" spans="1:32" x14ac:dyDescent="0.25">
      <c r="A58" s="2"/>
      <c r="B58" s="2" t="s">
        <v>157</v>
      </c>
      <c r="C58" s="2"/>
      <c r="D58" s="2"/>
      <c r="E58" s="2"/>
      <c r="F58" s="2"/>
      <c r="G58" s="2"/>
      <c r="H58" s="3">
        <f>ROUND(H2+H37-H57,5)</f>
        <v>78762.570000000007</v>
      </c>
      <c r="I58" s="16"/>
      <c r="J58" s="3">
        <f>ROUND(J2+J37-J57,5)</f>
        <v>-13055.51</v>
      </c>
      <c r="K58" s="16"/>
      <c r="L58" s="3">
        <f>ROUND(L2+L37-L57,5)</f>
        <v>-115668.28</v>
      </c>
      <c r="M58" s="16"/>
      <c r="N58" s="3">
        <f>ROUND(N2+N37-N57,5)</f>
        <v>53619.98</v>
      </c>
      <c r="O58" s="16"/>
      <c r="P58" s="3">
        <f>ROUND(P2+P37-P57,5)</f>
        <v>-2640.97</v>
      </c>
      <c r="Q58" s="16"/>
      <c r="R58" s="3">
        <f>ROUND(R2+R37-R57,5)</f>
        <v>-4140.3900000000003</v>
      </c>
      <c r="S58" s="16"/>
      <c r="T58" s="3">
        <f>ROUND(T2+T37-T57,5)</f>
        <v>30697.08</v>
      </c>
      <c r="U58" s="16"/>
      <c r="V58" s="3">
        <f>ROUND(V2+V37-V57,5)</f>
        <v>-4759.0600000000004</v>
      </c>
      <c r="W58" s="16"/>
      <c r="X58" s="3">
        <f>ROUND(X2+X37-X57,5)</f>
        <v>-24700.080000000002</v>
      </c>
      <c r="Y58" s="16"/>
      <c r="Z58" s="3">
        <f>ROUND(Z2+Z37-Z57,5)</f>
        <v>8808.93</v>
      </c>
      <c r="AA58" s="16"/>
      <c r="AB58" s="3">
        <f>ROUND(AB2+AB37-AB57,5)</f>
        <v>3635.33</v>
      </c>
      <c r="AC58" s="16"/>
      <c r="AD58" s="3">
        <f>ROUND(AD2+AD37-AD57,5)</f>
        <v>-41295.21</v>
      </c>
      <c r="AE58" s="16"/>
      <c r="AF58" s="3">
        <f t="shared" si="3"/>
        <v>-30735.61</v>
      </c>
    </row>
    <row r="59" spans="1:32" x14ac:dyDescent="0.25">
      <c r="A59" s="2"/>
      <c r="B59" s="2" t="s">
        <v>158</v>
      </c>
      <c r="C59" s="2"/>
      <c r="D59" s="2"/>
      <c r="E59" s="2"/>
      <c r="F59" s="2"/>
      <c r="G59" s="2"/>
      <c r="H59" s="3"/>
      <c r="I59" s="16"/>
      <c r="J59" s="3"/>
      <c r="K59" s="16"/>
      <c r="L59" s="3"/>
      <c r="M59" s="16"/>
      <c r="N59" s="3"/>
      <c r="O59" s="16"/>
      <c r="P59" s="3"/>
      <c r="Q59" s="16"/>
      <c r="R59" s="3"/>
      <c r="S59" s="16"/>
      <c r="T59" s="3"/>
      <c r="U59" s="16"/>
      <c r="V59" s="3"/>
      <c r="W59" s="16"/>
      <c r="X59" s="3"/>
      <c r="Y59" s="16"/>
      <c r="Z59" s="3"/>
      <c r="AA59" s="16"/>
      <c r="AB59" s="3"/>
      <c r="AC59" s="16"/>
      <c r="AD59" s="3"/>
      <c r="AE59" s="16"/>
      <c r="AF59" s="3"/>
    </row>
    <row r="60" spans="1:32" x14ac:dyDescent="0.25">
      <c r="A60" s="2"/>
      <c r="B60" s="2"/>
      <c r="C60" s="2" t="s">
        <v>299</v>
      </c>
      <c r="D60" s="2"/>
      <c r="E60" s="2"/>
      <c r="F60" s="2"/>
      <c r="G60" s="2"/>
      <c r="H60" s="3"/>
      <c r="I60" s="16"/>
      <c r="J60" s="3"/>
      <c r="K60" s="16"/>
      <c r="L60" s="3"/>
      <c r="M60" s="16"/>
      <c r="N60" s="3"/>
      <c r="O60" s="16"/>
      <c r="P60" s="3"/>
      <c r="Q60" s="16"/>
      <c r="R60" s="3"/>
      <c r="S60" s="16"/>
      <c r="T60" s="3"/>
      <c r="U60" s="16"/>
      <c r="V60" s="3"/>
      <c r="W60" s="16"/>
      <c r="X60" s="3"/>
      <c r="Y60" s="16"/>
      <c r="Z60" s="3"/>
      <c r="AA60" s="16"/>
      <c r="AB60" s="3"/>
      <c r="AC60" s="16"/>
      <c r="AD60" s="3"/>
      <c r="AE60" s="16"/>
      <c r="AF60" s="3"/>
    </row>
    <row r="61" spans="1:32" ht="15.75" thickBot="1" x14ac:dyDescent="0.3">
      <c r="A61" s="2"/>
      <c r="B61" s="2"/>
      <c r="C61" s="2"/>
      <c r="D61" s="2" t="s">
        <v>300</v>
      </c>
      <c r="E61" s="2"/>
      <c r="F61" s="2"/>
      <c r="G61" s="2"/>
      <c r="H61" s="4">
        <v>0</v>
      </c>
      <c r="I61" s="16"/>
      <c r="J61" s="4">
        <v>0</v>
      </c>
      <c r="K61" s="16"/>
      <c r="L61" s="4">
        <v>15733.62</v>
      </c>
      <c r="M61" s="16"/>
      <c r="N61" s="4">
        <v>0</v>
      </c>
      <c r="O61" s="16"/>
      <c r="P61" s="4">
        <v>0</v>
      </c>
      <c r="Q61" s="16"/>
      <c r="R61" s="4">
        <v>0</v>
      </c>
      <c r="S61" s="16"/>
      <c r="T61" s="4">
        <v>0</v>
      </c>
      <c r="U61" s="16"/>
      <c r="V61" s="4">
        <v>0</v>
      </c>
      <c r="W61" s="16"/>
      <c r="X61" s="4">
        <v>0</v>
      </c>
      <c r="Y61" s="16"/>
      <c r="Z61" s="4">
        <v>0</v>
      </c>
      <c r="AA61" s="16"/>
      <c r="AB61" s="4">
        <v>0</v>
      </c>
      <c r="AC61" s="16"/>
      <c r="AD61" s="4">
        <v>0</v>
      </c>
      <c r="AE61" s="16"/>
      <c r="AF61" s="4">
        <f>ROUND(SUM(H61:AD61),5)</f>
        <v>15733.62</v>
      </c>
    </row>
    <row r="62" spans="1:32" ht="15.75" thickBot="1" x14ac:dyDescent="0.3">
      <c r="A62" s="2"/>
      <c r="B62" s="2"/>
      <c r="C62" s="2" t="s">
        <v>301</v>
      </c>
      <c r="D62" s="2"/>
      <c r="E62" s="2"/>
      <c r="F62" s="2"/>
      <c r="G62" s="2"/>
      <c r="H62" s="5">
        <f>ROUND(SUM(H60:H61),5)</f>
        <v>0</v>
      </c>
      <c r="I62" s="16"/>
      <c r="J62" s="5">
        <f>ROUND(SUM(J60:J61),5)</f>
        <v>0</v>
      </c>
      <c r="K62" s="16"/>
      <c r="L62" s="5">
        <f>ROUND(SUM(L60:L61),5)</f>
        <v>15733.62</v>
      </c>
      <c r="M62" s="16"/>
      <c r="N62" s="5">
        <f>ROUND(SUM(N60:N61),5)</f>
        <v>0</v>
      </c>
      <c r="O62" s="16"/>
      <c r="P62" s="5">
        <f>ROUND(SUM(P60:P61),5)</f>
        <v>0</v>
      </c>
      <c r="Q62" s="16"/>
      <c r="R62" s="5">
        <f>ROUND(SUM(R60:R61),5)</f>
        <v>0</v>
      </c>
      <c r="S62" s="16"/>
      <c r="T62" s="5">
        <f>ROUND(SUM(T60:T61),5)</f>
        <v>0</v>
      </c>
      <c r="U62" s="16"/>
      <c r="V62" s="5">
        <f>ROUND(SUM(V60:V61),5)</f>
        <v>0</v>
      </c>
      <c r="W62" s="16"/>
      <c r="X62" s="5">
        <f>ROUND(SUM(X60:X61),5)</f>
        <v>0</v>
      </c>
      <c r="Y62" s="16"/>
      <c r="Z62" s="5">
        <f>ROUND(SUM(Z60:Z61),5)</f>
        <v>0</v>
      </c>
      <c r="AA62" s="16"/>
      <c r="AB62" s="5">
        <f>ROUND(SUM(AB60:AB61),5)</f>
        <v>0</v>
      </c>
      <c r="AC62" s="16"/>
      <c r="AD62" s="5">
        <f>ROUND(SUM(AD60:AD61),5)</f>
        <v>0</v>
      </c>
      <c r="AE62" s="16"/>
      <c r="AF62" s="5">
        <f>ROUND(SUM(H62:AD62),5)</f>
        <v>15733.62</v>
      </c>
    </row>
    <row r="63" spans="1:32" ht="15.75" thickBot="1" x14ac:dyDescent="0.3">
      <c r="A63" s="2"/>
      <c r="B63" s="2" t="s">
        <v>302</v>
      </c>
      <c r="C63" s="2"/>
      <c r="D63" s="2"/>
      <c r="E63" s="2"/>
      <c r="F63" s="2"/>
      <c r="G63" s="2"/>
      <c r="H63" s="5">
        <f>ROUND(H59-H62,5)</f>
        <v>0</v>
      </c>
      <c r="I63" s="16"/>
      <c r="J63" s="5">
        <f>ROUND(J59-J62,5)</f>
        <v>0</v>
      </c>
      <c r="K63" s="16"/>
      <c r="L63" s="5">
        <f>ROUND(L59-L62,5)</f>
        <v>-15733.62</v>
      </c>
      <c r="M63" s="16"/>
      <c r="N63" s="5">
        <f>ROUND(N59-N62,5)</f>
        <v>0</v>
      </c>
      <c r="O63" s="16"/>
      <c r="P63" s="5">
        <f>ROUND(P59-P62,5)</f>
        <v>0</v>
      </c>
      <c r="Q63" s="16"/>
      <c r="R63" s="5">
        <f>ROUND(R59-R62,5)</f>
        <v>0</v>
      </c>
      <c r="S63" s="16"/>
      <c r="T63" s="5">
        <f>ROUND(T59-T62,5)</f>
        <v>0</v>
      </c>
      <c r="U63" s="16"/>
      <c r="V63" s="5">
        <f>ROUND(V59-V62,5)</f>
        <v>0</v>
      </c>
      <c r="W63" s="16"/>
      <c r="X63" s="5">
        <f>ROUND(X59-X62,5)</f>
        <v>0</v>
      </c>
      <c r="Y63" s="16"/>
      <c r="Z63" s="5">
        <f>ROUND(Z59-Z62,5)</f>
        <v>0</v>
      </c>
      <c r="AA63" s="16"/>
      <c r="AB63" s="5">
        <f>ROUND(AB59-AB62,5)</f>
        <v>0</v>
      </c>
      <c r="AC63" s="16"/>
      <c r="AD63" s="5">
        <f>ROUND(AD59-AD62,5)</f>
        <v>0</v>
      </c>
      <c r="AE63" s="16"/>
      <c r="AF63" s="5">
        <f>ROUND(SUM(H63:AD63),5)</f>
        <v>-15733.62</v>
      </c>
    </row>
    <row r="64" spans="1:32" s="9" customFormat="1" ht="12" thickBot="1" x14ac:dyDescent="0.25">
      <c r="A64" s="2" t="s">
        <v>71</v>
      </c>
      <c r="B64" s="2"/>
      <c r="C64" s="2"/>
      <c r="D64" s="2"/>
      <c r="E64" s="2"/>
      <c r="F64" s="2"/>
      <c r="G64" s="2"/>
      <c r="H64" s="8">
        <f>ROUND(H58+H63,5)</f>
        <v>78762.570000000007</v>
      </c>
      <c r="I64" s="2"/>
      <c r="J64" s="8">
        <f>ROUND(J58+J63,5)</f>
        <v>-13055.51</v>
      </c>
      <c r="K64" s="2"/>
      <c r="L64" s="8">
        <f>ROUND(L58+L63,5)</f>
        <v>-131401.9</v>
      </c>
      <c r="M64" s="2"/>
      <c r="N64" s="8">
        <f>ROUND(N58+N63,5)</f>
        <v>53619.98</v>
      </c>
      <c r="O64" s="2"/>
      <c r="P64" s="8">
        <f>ROUND(P58+P63,5)</f>
        <v>-2640.97</v>
      </c>
      <c r="Q64" s="2"/>
      <c r="R64" s="8">
        <f>ROUND(R58+R63,5)</f>
        <v>-4140.3900000000003</v>
      </c>
      <c r="S64" s="2"/>
      <c r="T64" s="8">
        <f>ROUND(T58+T63,5)</f>
        <v>30697.08</v>
      </c>
      <c r="U64" s="2"/>
      <c r="V64" s="8">
        <f>ROUND(V58+V63,5)</f>
        <v>-4759.0600000000004</v>
      </c>
      <c r="W64" s="2"/>
      <c r="X64" s="8">
        <f>ROUND(X58+X63,5)</f>
        <v>-24700.080000000002</v>
      </c>
      <c r="Y64" s="2"/>
      <c r="Z64" s="8">
        <f>ROUND(Z58+Z63,5)</f>
        <v>8808.93</v>
      </c>
      <c r="AA64" s="2"/>
      <c r="AB64" s="8">
        <f>ROUND(AB58+AB63,5)</f>
        <v>3635.33</v>
      </c>
      <c r="AC64" s="2"/>
      <c r="AD64" s="8">
        <f>ROUND(AD58+AD63,5)</f>
        <v>-41295.21</v>
      </c>
      <c r="AE64" s="2"/>
      <c r="AF64" s="8">
        <f>ROUND(SUM(H64:AD64),5)</f>
        <v>-46469.23</v>
      </c>
    </row>
    <row r="65" ht="15.75" thickTop="1" x14ac:dyDescent="0.25"/>
  </sheetData>
  <pageMargins left="0.45" right="0.45" top="0.75" bottom="0.5" header="0.1" footer="0.3"/>
  <pageSetup scale="83" orientation="portrait" r:id="rId1"/>
  <headerFooter>
    <oddHeader>&amp;L&amp;"Arial,Bold"&amp;8 4:41 PM
 12/31/19
 Accrual Basis&amp;C&amp;"Arial,Bold"&amp;12 League of Women Voters of California
&amp;14 Statement of Activities
&amp;10 December 2018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17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Q25" sqref="Q25"/>
    </sheetView>
  </sheetViews>
  <sheetFormatPr defaultRowHeight="15" x14ac:dyDescent="0.25"/>
  <cols>
    <col min="1" max="1" width="3" style="13" customWidth="1"/>
    <col min="2" max="2" width="18.85546875" style="13" customWidth="1"/>
    <col min="3" max="3" width="7.140625" style="14" bestFit="1" customWidth="1"/>
    <col min="4" max="4" width="2.28515625" style="14" customWidth="1"/>
    <col min="5" max="5" width="5.7109375" style="14" bestFit="1" customWidth="1"/>
    <col min="6" max="6" width="2.28515625" style="14" customWidth="1"/>
    <col min="7" max="7" width="5.85546875" style="14" bestFit="1" customWidth="1"/>
    <col min="8" max="8" width="2.28515625" style="14" customWidth="1"/>
    <col min="9" max="9" width="5.85546875" style="14" bestFit="1" customWidth="1"/>
    <col min="10" max="10" width="2.28515625" style="14" customWidth="1"/>
    <col min="11" max="11" width="8.42578125" style="14" bestFit="1" customWidth="1"/>
    <col min="12" max="12" width="2.28515625" style="14" customWidth="1"/>
    <col min="13" max="13" width="8.42578125" style="14" bestFit="1" customWidth="1"/>
  </cols>
  <sheetData>
    <row r="1" spans="1:14" s="12" customFormat="1" ht="15.75" thickBot="1" x14ac:dyDescent="0.3">
      <c r="A1" s="10"/>
      <c r="B1" s="10"/>
      <c r="C1" s="11" t="s">
        <v>192</v>
      </c>
      <c r="D1" s="15"/>
      <c r="E1" s="11" t="s">
        <v>193</v>
      </c>
      <c r="F1" s="15"/>
      <c r="G1" s="11" t="s">
        <v>194</v>
      </c>
      <c r="H1" s="15"/>
      <c r="I1" s="11" t="s">
        <v>195</v>
      </c>
      <c r="J1" s="15"/>
      <c r="K1" s="11" t="s">
        <v>196</v>
      </c>
      <c r="L1" s="15"/>
      <c r="M1" s="11" t="s">
        <v>103</v>
      </c>
    </row>
    <row r="2" spans="1:14" ht="15.75" thickTop="1" x14ac:dyDescent="0.25">
      <c r="A2" s="2"/>
      <c r="B2" s="2" t="s">
        <v>316</v>
      </c>
      <c r="C2" s="3">
        <v>0</v>
      </c>
      <c r="D2" s="16"/>
      <c r="E2" s="3">
        <v>0</v>
      </c>
      <c r="F2" s="16"/>
      <c r="G2" s="3">
        <v>509.89</v>
      </c>
      <c r="H2" s="16"/>
      <c r="I2" s="3">
        <v>0</v>
      </c>
      <c r="J2" s="16"/>
      <c r="K2" s="3">
        <v>0</v>
      </c>
      <c r="L2" s="16"/>
      <c r="M2" s="3">
        <f>ROUND(SUM(C2:K2),5)</f>
        <v>509.89</v>
      </c>
    </row>
    <row r="3" spans="1:14" x14ac:dyDescent="0.25">
      <c r="A3" s="2"/>
      <c r="B3" s="2" t="s">
        <v>317</v>
      </c>
      <c r="C3" s="3">
        <v>78</v>
      </c>
      <c r="D3" s="16"/>
      <c r="E3" s="3">
        <v>0</v>
      </c>
      <c r="F3" s="16"/>
      <c r="G3" s="3">
        <v>0</v>
      </c>
      <c r="H3" s="16"/>
      <c r="I3" s="3">
        <v>0</v>
      </c>
      <c r="J3" s="16"/>
      <c r="K3" s="3">
        <v>0</v>
      </c>
      <c r="L3" s="16"/>
      <c r="M3" s="3">
        <f>ROUND(SUM(C3:K3),5)</f>
        <v>78</v>
      </c>
      <c r="N3" s="27" t="s">
        <v>371</v>
      </c>
    </row>
    <row r="4" spans="1:14" x14ac:dyDescent="0.25">
      <c r="A4" s="2"/>
      <c r="B4" s="2" t="s">
        <v>364</v>
      </c>
      <c r="C4" s="3">
        <v>25.55</v>
      </c>
      <c r="D4" s="16"/>
      <c r="E4" s="3">
        <v>0</v>
      </c>
      <c r="F4" s="16"/>
      <c r="G4" s="3">
        <v>0</v>
      </c>
      <c r="H4" s="16"/>
      <c r="I4" s="3">
        <v>0</v>
      </c>
      <c r="J4" s="16"/>
      <c r="K4" s="3">
        <v>0</v>
      </c>
      <c r="L4" s="16"/>
      <c r="M4" s="3">
        <f>ROUND(SUM(C4:K4),5)</f>
        <v>25.55</v>
      </c>
      <c r="N4" s="27" t="s">
        <v>371</v>
      </c>
    </row>
    <row r="5" spans="1:14" x14ac:dyDescent="0.25">
      <c r="A5" s="2"/>
      <c r="B5" s="2" t="s">
        <v>365</v>
      </c>
      <c r="C5" s="3">
        <v>600</v>
      </c>
      <c r="D5" s="16"/>
      <c r="E5" s="3">
        <v>0</v>
      </c>
      <c r="F5" s="16"/>
      <c r="G5" s="3">
        <v>0</v>
      </c>
      <c r="H5" s="16"/>
      <c r="I5" s="3">
        <v>0</v>
      </c>
      <c r="J5" s="16"/>
      <c r="K5" s="3">
        <v>0</v>
      </c>
      <c r="L5" s="16"/>
      <c r="M5" s="3">
        <f>ROUND(SUM(C5:K5),5)</f>
        <v>600</v>
      </c>
      <c r="N5" s="27" t="s">
        <v>371</v>
      </c>
    </row>
    <row r="6" spans="1:14" x14ac:dyDescent="0.25">
      <c r="A6" s="2"/>
      <c r="B6" s="2" t="s">
        <v>366</v>
      </c>
      <c r="C6" s="3">
        <v>471.53</v>
      </c>
      <c r="D6" s="16"/>
      <c r="E6" s="3">
        <v>0</v>
      </c>
      <c r="F6" s="16"/>
      <c r="G6" s="3">
        <v>0</v>
      </c>
      <c r="H6" s="16"/>
      <c r="I6" s="3">
        <v>0</v>
      </c>
      <c r="J6" s="16"/>
      <c r="K6" s="3">
        <v>0</v>
      </c>
      <c r="L6" s="16"/>
      <c r="M6" s="3">
        <f>ROUND(SUM(C6:K6),5)</f>
        <v>471.53</v>
      </c>
      <c r="N6" s="27" t="s">
        <v>371</v>
      </c>
    </row>
    <row r="7" spans="1:14" x14ac:dyDescent="0.25">
      <c r="A7" s="2"/>
      <c r="B7" s="2" t="s">
        <v>367</v>
      </c>
      <c r="C7" s="3">
        <v>100</v>
      </c>
      <c r="D7" s="16"/>
      <c r="E7" s="3">
        <v>0</v>
      </c>
      <c r="F7" s="16"/>
      <c r="G7" s="3">
        <v>0</v>
      </c>
      <c r="H7" s="16"/>
      <c r="I7" s="3">
        <v>0</v>
      </c>
      <c r="J7" s="16"/>
      <c r="K7" s="3">
        <v>0</v>
      </c>
      <c r="L7" s="16"/>
      <c r="M7" s="3">
        <f>ROUND(SUM(C7:K7),5)</f>
        <v>100</v>
      </c>
      <c r="N7" s="27" t="s">
        <v>371</v>
      </c>
    </row>
    <row r="8" spans="1:14" x14ac:dyDescent="0.25">
      <c r="A8" s="2"/>
      <c r="B8" s="2" t="s">
        <v>318</v>
      </c>
      <c r="C8" s="3">
        <v>1551.95</v>
      </c>
      <c r="D8" s="16"/>
      <c r="E8" s="3">
        <v>0</v>
      </c>
      <c r="F8" s="16"/>
      <c r="G8" s="3">
        <v>0</v>
      </c>
      <c r="H8" s="16"/>
      <c r="I8" s="3">
        <v>0</v>
      </c>
      <c r="J8" s="16"/>
      <c r="K8" s="3">
        <v>0</v>
      </c>
      <c r="L8" s="16"/>
      <c r="M8" s="3">
        <f>ROUND(SUM(C8:K8),5)</f>
        <v>1551.95</v>
      </c>
      <c r="N8" s="27" t="s">
        <v>371</v>
      </c>
    </row>
    <row r="9" spans="1:14" x14ac:dyDescent="0.25">
      <c r="A9" s="2"/>
      <c r="B9" s="2" t="s">
        <v>319</v>
      </c>
      <c r="C9" s="3">
        <v>175</v>
      </c>
      <c r="D9" s="16"/>
      <c r="E9" s="3">
        <v>0</v>
      </c>
      <c r="F9" s="16"/>
      <c r="G9" s="3">
        <v>0</v>
      </c>
      <c r="H9" s="16"/>
      <c r="I9" s="3">
        <v>0</v>
      </c>
      <c r="J9" s="16"/>
      <c r="K9" s="3">
        <v>0</v>
      </c>
      <c r="L9" s="16"/>
      <c r="M9" s="3">
        <f>ROUND(SUM(C9:K9),5)</f>
        <v>175</v>
      </c>
      <c r="N9" s="27" t="s">
        <v>371</v>
      </c>
    </row>
    <row r="10" spans="1:14" x14ac:dyDescent="0.25">
      <c r="A10" s="2"/>
      <c r="B10" s="2" t="s">
        <v>368</v>
      </c>
      <c r="C10" s="3">
        <v>930.9</v>
      </c>
      <c r="D10" s="16"/>
      <c r="E10" s="3">
        <v>0</v>
      </c>
      <c r="F10" s="16"/>
      <c r="G10" s="3">
        <v>0</v>
      </c>
      <c r="H10" s="16"/>
      <c r="I10" s="3">
        <v>0</v>
      </c>
      <c r="J10" s="16"/>
      <c r="K10" s="3">
        <v>0</v>
      </c>
      <c r="L10" s="16"/>
      <c r="M10" s="3">
        <f>ROUND(SUM(C10:K10),5)</f>
        <v>930.9</v>
      </c>
      <c r="N10" s="27" t="s">
        <v>371</v>
      </c>
    </row>
    <row r="11" spans="1:14" x14ac:dyDescent="0.25">
      <c r="A11" s="2"/>
      <c r="B11" s="2" t="s">
        <v>320</v>
      </c>
      <c r="C11" s="3">
        <v>0</v>
      </c>
      <c r="D11" s="16"/>
      <c r="E11" s="3">
        <v>0</v>
      </c>
      <c r="F11" s="16"/>
      <c r="G11" s="3">
        <v>0</v>
      </c>
      <c r="H11" s="16"/>
      <c r="I11" s="3">
        <v>0</v>
      </c>
      <c r="J11" s="16"/>
      <c r="K11" s="3">
        <v>0</v>
      </c>
      <c r="L11" s="16"/>
      <c r="M11" s="3">
        <f>ROUND(SUM(C11:K11),5)</f>
        <v>0</v>
      </c>
      <c r="N11" s="27"/>
    </row>
    <row r="12" spans="1:14" s="9" customFormat="1" x14ac:dyDescent="0.25">
      <c r="A12" s="2"/>
      <c r="B12" s="2" t="s">
        <v>369</v>
      </c>
      <c r="C12" s="3">
        <v>169.4</v>
      </c>
      <c r="D12" s="16"/>
      <c r="E12" s="3">
        <v>0</v>
      </c>
      <c r="F12" s="16"/>
      <c r="G12" s="3">
        <v>0</v>
      </c>
      <c r="H12" s="16"/>
      <c r="I12" s="3">
        <v>0</v>
      </c>
      <c r="J12" s="16"/>
      <c r="K12" s="3">
        <v>0</v>
      </c>
      <c r="L12" s="16"/>
      <c r="M12" s="3">
        <f>ROUND(SUM(C12:K12),5)</f>
        <v>169.4</v>
      </c>
      <c r="N12" s="27" t="s">
        <v>371</v>
      </c>
    </row>
    <row r="13" spans="1:14" x14ac:dyDescent="0.25">
      <c r="A13" s="2"/>
      <c r="B13" s="2" t="s">
        <v>370</v>
      </c>
      <c r="C13" s="3">
        <v>565</v>
      </c>
      <c r="D13" s="16"/>
      <c r="E13" s="3">
        <v>0</v>
      </c>
      <c r="F13" s="16"/>
      <c r="G13" s="3">
        <v>0</v>
      </c>
      <c r="H13" s="16"/>
      <c r="I13" s="3">
        <v>0</v>
      </c>
      <c r="J13" s="16"/>
      <c r="K13" s="3">
        <v>0</v>
      </c>
      <c r="L13" s="16"/>
      <c r="M13" s="3">
        <f>ROUND(SUM(C13:K13),5)</f>
        <v>565</v>
      </c>
      <c r="N13" s="27" t="s">
        <v>371</v>
      </c>
    </row>
    <row r="14" spans="1:14" x14ac:dyDescent="0.25">
      <c r="A14" s="2"/>
      <c r="B14" s="2" t="s">
        <v>321</v>
      </c>
      <c r="C14" s="3">
        <v>48.6</v>
      </c>
      <c r="D14" s="16"/>
      <c r="E14" s="3">
        <v>0</v>
      </c>
      <c r="F14" s="16"/>
      <c r="G14" s="3">
        <v>0</v>
      </c>
      <c r="H14" s="16"/>
      <c r="I14" s="3">
        <v>0</v>
      </c>
      <c r="J14" s="16"/>
      <c r="K14" s="3">
        <v>0</v>
      </c>
      <c r="L14" s="16"/>
      <c r="M14" s="3">
        <f>ROUND(SUM(C14:K14),5)</f>
        <v>48.6</v>
      </c>
      <c r="N14" s="27" t="s">
        <v>371</v>
      </c>
    </row>
    <row r="15" spans="1:14" ht="15.75" thickBot="1" x14ac:dyDescent="0.3">
      <c r="A15" s="2"/>
      <c r="B15" s="2" t="s">
        <v>322</v>
      </c>
      <c r="C15" s="4">
        <v>0</v>
      </c>
      <c r="D15" s="16"/>
      <c r="E15" s="4">
        <v>0</v>
      </c>
      <c r="F15" s="16"/>
      <c r="G15" s="4">
        <v>0</v>
      </c>
      <c r="H15" s="16"/>
      <c r="I15" s="4">
        <v>0</v>
      </c>
      <c r="J15" s="16"/>
      <c r="K15" s="4">
        <v>0</v>
      </c>
      <c r="L15" s="16"/>
      <c r="M15" s="4">
        <f>ROUND(SUM(C15:K15),5)</f>
        <v>0</v>
      </c>
    </row>
    <row r="16" spans="1:14" ht="15.75" thickBot="1" x14ac:dyDescent="0.3">
      <c r="A16" s="2" t="s">
        <v>103</v>
      </c>
      <c r="B16" s="2"/>
      <c r="C16" s="8">
        <f>ROUND(SUM(C2:C15),5)</f>
        <v>4715.93</v>
      </c>
      <c r="D16" s="2"/>
      <c r="E16" s="8">
        <f>ROUND(SUM(E2:E15),5)</f>
        <v>0</v>
      </c>
      <c r="F16" s="2"/>
      <c r="G16" s="8">
        <f>ROUND(SUM(G2:G15),5)</f>
        <v>509.89</v>
      </c>
      <c r="H16" s="2"/>
      <c r="I16" s="8">
        <f>ROUND(SUM(I2:I15),5)</f>
        <v>0</v>
      </c>
      <c r="J16" s="2"/>
      <c r="K16" s="8">
        <f>ROUND(SUM(K2:K15),5)</f>
        <v>0</v>
      </c>
      <c r="L16" s="2"/>
      <c r="M16" s="8">
        <f>ROUND(SUM(C16:K16),5)</f>
        <v>5225.82</v>
      </c>
      <c r="N16" s="9"/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5:07 PM
&amp;"Arial,Bold"&amp;8 12/31/19
&amp;"Arial,Bold"&amp;8 &amp;C&amp;"Arial,Bold"&amp;12 League of Women Voters of California
&amp;"Arial,Bold"&amp;14 A/P Aging Summary
&amp;"Arial,Bold"&amp;10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253"/>
  <sheetViews>
    <sheetView tabSelected="1" workbookViewId="0">
      <pane xSplit="2" ySplit="1" topLeftCell="C227" activePane="bottomRight" state="frozenSplit"/>
      <selection pane="topRight" activeCell="C1" sqref="C1"/>
      <selection pane="bottomLeft" activeCell="A2" sqref="A2"/>
      <selection pane="bottomRight" activeCell="S251" sqref="S251"/>
    </sheetView>
  </sheetViews>
  <sheetFormatPr defaultRowHeight="15" x14ac:dyDescent="0.25"/>
  <cols>
    <col min="1" max="1" width="3" style="13" customWidth="1"/>
    <col min="2" max="2" width="34.5703125" style="13" customWidth="1"/>
    <col min="3" max="3" width="7.85546875" style="14" bestFit="1" customWidth="1"/>
    <col min="4" max="4" width="2.28515625" style="14" customWidth="1"/>
    <col min="5" max="5" width="7.85546875" style="14" bestFit="1" customWidth="1"/>
    <col min="6" max="6" width="2.28515625" style="14" customWidth="1"/>
    <col min="7" max="7" width="5.85546875" style="14" bestFit="1" customWidth="1"/>
    <col min="8" max="8" width="2.28515625" style="14" customWidth="1"/>
    <col min="9" max="9" width="7" style="14" bestFit="1" customWidth="1"/>
    <col min="10" max="10" width="2.28515625" style="14" customWidth="1"/>
    <col min="11" max="11" width="7.85546875" style="14" bestFit="1" customWidth="1"/>
    <col min="12" max="12" width="2.28515625" style="14" customWidth="1"/>
    <col min="13" max="13" width="7.85546875" style="14" bestFit="1" customWidth="1"/>
  </cols>
  <sheetData>
    <row r="1" spans="1:13" s="12" customFormat="1" ht="15.75" thickBot="1" x14ac:dyDescent="0.3">
      <c r="A1" s="10"/>
      <c r="B1" s="10"/>
      <c r="C1" s="11" t="s">
        <v>192</v>
      </c>
      <c r="D1" s="15"/>
      <c r="E1" s="11" t="s">
        <v>193</v>
      </c>
      <c r="F1" s="15"/>
      <c r="G1" s="11" t="s">
        <v>194</v>
      </c>
      <c r="H1" s="15"/>
      <c r="I1" s="11" t="s">
        <v>195</v>
      </c>
      <c r="J1" s="15"/>
      <c r="K1" s="11" t="s">
        <v>196</v>
      </c>
      <c r="L1" s="15"/>
      <c r="M1" s="11" t="s">
        <v>103</v>
      </c>
    </row>
    <row r="2" spans="1:13" ht="15.75" thickTop="1" x14ac:dyDescent="0.25">
      <c r="A2" s="2"/>
      <c r="B2" s="2" t="s">
        <v>303</v>
      </c>
      <c r="C2" s="3">
        <v>0</v>
      </c>
      <c r="D2" s="16"/>
      <c r="E2" s="3">
        <v>0</v>
      </c>
      <c r="F2" s="16"/>
      <c r="G2" s="3">
        <v>0</v>
      </c>
      <c r="H2" s="16"/>
      <c r="I2" s="3">
        <v>0</v>
      </c>
      <c r="J2" s="16"/>
      <c r="K2" s="3">
        <v>0</v>
      </c>
      <c r="L2" s="16"/>
      <c r="M2" s="3">
        <f>ROUND(SUM(C2:K2),5)</f>
        <v>0</v>
      </c>
    </row>
    <row r="3" spans="1:13" x14ac:dyDescent="0.25">
      <c r="A3" s="2"/>
      <c r="B3" s="2" t="s">
        <v>304</v>
      </c>
      <c r="C3" s="3">
        <v>0</v>
      </c>
      <c r="D3" s="16"/>
      <c r="E3" s="3">
        <v>0</v>
      </c>
      <c r="F3" s="16"/>
      <c r="G3" s="3">
        <v>0</v>
      </c>
      <c r="H3" s="16"/>
      <c r="I3" s="3">
        <v>0</v>
      </c>
      <c r="J3" s="16"/>
      <c r="K3" s="3">
        <v>0</v>
      </c>
      <c r="L3" s="16"/>
      <c r="M3" s="3">
        <f>ROUND(SUM(C3:K3),5)</f>
        <v>0</v>
      </c>
    </row>
    <row r="4" spans="1:13" x14ac:dyDescent="0.25">
      <c r="A4" s="2"/>
      <c r="B4" s="2" t="s">
        <v>323</v>
      </c>
      <c r="C4" s="3">
        <v>64</v>
      </c>
      <c r="D4" s="16"/>
      <c r="E4" s="3">
        <v>0</v>
      </c>
      <c r="F4" s="16"/>
      <c r="G4" s="3">
        <v>0</v>
      </c>
      <c r="H4" s="16"/>
      <c r="I4" s="3">
        <v>0</v>
      </c>
      <c r="J4" s="16"/>
      <c r="K4" s="3">
        <v>0</v>
      </c>
      <c r="L4" s="16"/>
      <c r="M4" s="3">
        <f>ROUND(SUM(C4:K4),5)</f>
        <v>64</v>
      </c>
    </row>
    <row r="5" spans="1:13" x14ac:dyDescent="0.25">
      <c r="A5" s="2"/>
      <c r="B5" s="2" t="s">
        <v>197</v>
      </c>
      <c r="C5" s="3">
        <v>105</v>
      </c>
      <c r="D5" s="16"/>
      <c r="E5" s="3">
        <v>0</v>
      </c>
      <c r="F5" s="16"/>
      <c r="G5" s="3">
        <v>0</v>
      </c>
      <c r="H5" s="16"/>
      <c r="I5" s="3">
        <v>98</v>
      </c>
      <c r="J5" s="16"/>
      <c r="K5" s="3">
        <v>2047.48</v>
      </c>
      <c r="L5" s="16"/>
      <c r="M5" s="3">
        <f>ROUND(SUM(C5:K5),5)</f>
        <v>2250.48</v>
      </c>
    </row>
    <row r="6" spans="1:13" x14ac:dyDescent="0.25">
      <c r="A6" s="2"/>
      <c r="B6" s="2" t="s">
        <v>198</v>
      </c>
      <c r="C6" s="3">
        <v>0</v>
      </c>
      <c r="D6" s="16"/>
      <c r="E6" s="3">
        <v>0</v>
      </c>
      <c r="F6" s="16"/>
      <c r="G6" s="3">
        <v>0</v>
      </c>
      <c r="H6" s="16"/>
      <c r="I6" s="3">
        <v>0</v>
      </c>
      <c r="J6" s="16"/>
      <c r="K6" s="3">
        <v>250</v>
      </c>
      <c r="L6" s="16"/>
      <c r="M6" s="3">
        <f>ROUND(SUM(C6:K6),5)</f>
        <v>250</v>
      </c>
    </row>
    <row r="7" spans="1:13" x14ac:dyDescent="0.25">
      <c r="A7" s="2"/>
      <c r="B7" s="2" t="s">
        <v>199</v>
      </c>
      <c r="C7" s="3">
        <v>0</v>
      </c>
      <c r="D7" s="16"/>
      <c r="E7" s="3">
        <v>0</v>
      </c>
      <c r="F7" s="16"/>
      <c r="G7" s="3">
        <v>0</v>
      </c>
      <c r="H7" s="16"/>
      <c r="I7" s="3">
        <v>0</v>
      </c>
      <c r="J7" s="16"/>
      <c r="K7" s="3">
        <v>35</v>
      </c>
      <c r="L7" s="16"/>
      <c r="M7" s="3">
        <f>ROUND(SUM(C7:K7),5)</f>
        <v>35</v>
      </c>
    </row>
    <row r="8" spans="1:13" x14ac:dyDescent="0.25">
      <c r="A8" s="2"/>
      <c r="B8" s="2" t="s">
        <v>200</v>
      </c>
      <c r="C8" s="3">
        <v>0</v>
      </c>
      <c r="D8" s="16"/>
      <c r="E8" s="3">
        <v>0</v>
      </c>
      <c r="F8" s="16"/>
      <c r="G8" s="3">
        <v>0</v>
      </c>
      <c r="H8" s="16"/>
      <c r="I8" s="3">
        <v>0</v>
      </c>
      <c r="J8" s="16"/>
      <c r="K8" s="3">
        <v>400</v>
      </c>
      <c r="L8" s="16"/>
      <c r="M8" s="3">
        <f>ROUND(SUM(C8:K8),5)</f>
        <v>400</v>
      </c>
    </row>
    <row r="9" spans="1:13" x14ac:dyDescent="0.25">
      <c r="A9" s="2"/>
      <c r="B9" s="2" t="s">
        <v>201</v>
      </c>
      <c r="C9" s="3">
        <v>769.5</v>
      </c>
      <c r="D9" s="16"/>
      <c r="E9" s="3">
        <v>0</v>
      </c>
      <c r="F9" s="16"/>
      <c r="G9" s="3">
        <v>0</v>
      </c>
      <c r="H9" s="16"/>
      <c r="I9" s="3">
        <v>0</v>
      </c>
      <c r="J9" s="16"/>
      <c r="K9" s="3">
        <v>-0.1</v>
      </c>
      <c r="L9" s="16"/>
      <c r="M9" s="3">
        <f>ROUND(SUM(C9:K9),5)</f>
        <v>769.4</v>
      </c>
    </row>
    <row r="10" spans="1:13" x14ac:dyDescent="0.25">
      <c r="A10" s="2"/>
      <c r="B10" s="2" t="s">
        <v>305</v>
      </c>
      <c r="C10" s="3">
        <v>0</v>
      </c>
      <c r="D10" s="16"/>
      <c r="E10" s="3">
        <v>0</v>
      </c>
      <c r="F10" s="16"/>
      <c r="G10" s="3">
        <v>0</v>
      </c>
      <c r="H10" s="16"/>
      <c r="I10" s="3">
        <v>0</v>
      </c>
      <c r="J10" s="16"/>
      <c r="K10" s="3">
        <v>-600</v>
      </c>
      <c r="L10" s="16"/>
      <c r="M10" s="3">
        <f>ROUND(SUM(C10:K10),5)</f>
        <v>-600</v>
      </c>
    </row>
    <row r="11" spans="1:13" x14ac:dyDescent="0.25">
      <c r="A11" s="2"/>
      <c r="B11" s="2" t="s">
        <v>324</v>
      </c>
      <c r="C11" s="3">
        <v>249</v>
      </c>
      <c r="D11" s="16"/>
      <c r="E11" s="3">
        <v>0</v>
      </c>
      <c r="F11" s="16"/>
      <c r="G11" s="3">
        <v>0</v>
      </c>
      <c r="H11" s="16"/>
      <c r="I11" s="3">
        <v>0</v>
      </c>
      <c r="J11" s="16"/>
      <c r="K11" s="3">
        <v>0</v>
      </c>
      <c r="L11" s="16"/>
      <c r="M11" s="3">
        <f>ROUND(SUM(C11:K11),5)</f>
        <v>249</v>
      </c>
    </row>
    <row r="12" spans="1:13" x14ac:dyDescent="0.25">
      <c r="A12" s="2"/>
      <c r="B12" s="2" t="s">
        <v>202</v>
      </c>
      <c r="C12" s="3">
        <v>0</v>
      </c>
      <c r="D12" s="16"/>
      <c r="E12" s="3">
        <v>0</v>
      </c>
      <c r="F12" s="16"/>
      <c r="G12" s="3">
        <v>0</v>
      </c>
      <c r="H12" s="16"/>
      <c r="I12" s="3">
        <v>0</v>
      </c>
      <c r="J12" s="16"/>
      <c r="K12" s="3">
        <v>250</v>
      </c>
      <c r="L12" s="16"/>
      <c r="M12" s="3">
        <f>ROUND(SUM(C12:K12),5)</f>
        <v>250</v>
      </c>
    </row>
    <row r="13" spans="1:13" x14ac:dyDescent="0.25">
      <c r="A13" s="2"/>
      <c r="B13" s="2" t="s">
        <v>203</v>
      </c>
      <c r="C13" s="3">
        <v>111</v>
      </c>
      <c r="D13" s="16"/>
      <c r="E13" s="3">
        <v>0</v>
      </c>
      <c r="F13" s="16"/>
      <c r="G13" s="3">
        <v>0</v>
      </c>
      <c r="H13" s="16"/>
      <c r="I13" s="3">
        <v>0</v>
      </c>
      <c r="J13" s="16"/>
      <c r="K13" s="3">
        <v>-7.0000000000000007E-2</v>
      </c>
      <c r="L13" s="16"/>
      <c r="M13" s="3">
        <f>ROUND(SUM(C13:K13),5)</f>
        <v>110.93</v>
      </c>
    </row>
    <row r="14" spans="1:13" x14ac:dyDescent="0.25">
      <c r="A14" s="2"/>
      <c r="B14" s="2" t="s">
        <v>204</v>
      </c>
      <c r="C14" s="3">
        <v>0</v>
      </c>
      <c r="D14" s="16"/>
      <c r="E14" s="3">
        <v>0</v>
      </c>
      <c r="F14" s="16"/>
      <c r="G14" s="3">
        <v>0</v>
      </c>
      <c r="H14" s="16"/>
      <c r="I14" s="3">
        <v>0</v>
      </c>
      <c r="J14" s="16"/>
      <c r="K14" s="3">
        <v>125</v>
      </c>
      <c r="L14" s="16"/>
      <c r="M14" s="3">
        <f>ROUND(SUM(C14:K14),5)</f>
        <v>125</v>
      </c>
    </row>
    <row r="15" spans="1:13" x14ac:dyDescent="0.25">
      <c r="A15" s="2"/>
      <c r="B15" s="2" t="s">
        <v>388</v>
      </c>
      <c r="C15" s="3">
        <v>400</v>
      </c>
      <c r="D15" s="16"/>
      <c r="E15" s="3">
        <v>0</v>
      </c>
      <c r="F15" s="16"/>
      <c r="G15" s="3">
        <v>0</v>
      </c>
      <c r="H15" s="16"/>
      <c r="I15" s="3">
        <v>0</v>
      </c>
      <c r="J15" s="16"/>
      <c r="K15" s="3">
        <v>0</v>
      </c>
      <c r="L15" s="16"/>
      <c r="M15" s="3">
        <f>ROUND(SUM(C15:K15),5)</f>
        <v>400</v>
      </c>
    </row>
    <row r="16" spans="1:13" x14ac:dyDescent="0.25">
      <c r="A16" s="2"/>
      <c r="B16" s="2" t="s">
        <v>387</v>
      </c>
      <c r="C16" s="3">
        <v>28</v>
      </c>
      <c r="D16" s="16"/>
      <c r="E16" s="3">
        <v>0</v>
      </c>
      <c r="F16" s="16"/>
      <c r="G16" s="3">
        <v>0</v>
      </c>
      <c r="H16" s="16"/>
      <c r="I16" s="3">
        <v>0</v>
      </c>
      <c r="J16" s="16"/>
      <c r="K16" s="3">
        <v>0</v>
      </c>
      <c r="L16" s="16"/>
      <c r="M16" s="3">
        <f>ROUND(SUM(C16:K16),5)</f>
        <v>28</v>
      </c>
    </row>
    <row r="17" spans="1:13" x14ac:dyDescent="0.25">
      <c r="A17" s="2"/>
      <c r="B17" s="2" t="s">
        <v>205</v>
      </c>
      <c r="C17" s="3">
        <v>0</v>
      </c>
      <c r="D17" s="16"/>
      <c r="E17" s="3">
        <v>0</v>
      </c>
      <c r="F17" s="16"/>
      <c r="G17" s="3">
        <v>0</v>
      </c>
      <c r="H17" s="16"/>
      <c r="I17" s="3">
        <v>0</v>
      </c>
      <c r="J17" s="16"/>
      <c r="K17" s="3">
        <v>250</v>
      </c>
      <c r="L17" s="16"/>
      <c r="M17" s="3">
        <f>ROUND(SUM(C17:K17),5)</f>
        <v>250</v>
      </c>
    </row>
    <row r="18" spans="1:13" x14ac:dyDescent="0.25">
      <c r="A18" s="2"/>
      <c r="B18" s="2" t="s">
        <v>206</v>
      </c>
      <c r="C18" s="3">
        <v>0</v>
      </c>
      <c r="D18" s="16"/>
      <c r="E18" s="3">
        <v>0</v>
      </c>
      <c r="F18" s="16"/>
      <c r="G18" s="3">
        <v>0</v>
      </c>
      <c r="H18" s="16"/>
      <c r="I18" s="3">
        <v>0</v>
      </c>
      <c r="J18" s="16"/>
      <c r="K18" s="3">
        <v>250</v>
      </c>
      <c r="L18" s="16"/>
      <c r="M18" s="3">
        <f>ROUND(SUM(C18:K18),5)</f>
        <v>250</v>
      </c>
    </row>
    <row r="19" spans="1:13" x14ac:dyDescent="0.25">
      <c r="A19" s="2"/>
      <c r="B19" s="2" t="s">
        <v>207</v>
      </c>
      <c r="C19" s="3">
        <v>0</v>
      </c>
      <c r="D19" s="16"/>
      <c r="E19" s="3">
        <v>0</v>
      </c>
      <c r="F19" s="16"/>
      <c r="G19" s="3">
        <v>0</v>
      </c>
      <c r="H19" s="16"/>
      <c r="I19" s="3">
        <v>0</v>
      </c>
      <c r="J19" s="16"/>
      <c r="K19" s="3">
        <v>200</v>
      </c>
      <c r="L19" s="16"/>
      <c r="M19" s="3">
        <f>ROUND(SUM(C19:K19),5)</f>
        <v>200</v>
      </c>
    </row>
    <row r="20" spans="1:13" x14ac:dyDescent="0.25">
      <c r="A20" s="2"/>
      <c r="B20" s="2" t="s">
        <v>306</v>
      </c>
      <c r="C20" s="3">
        <v>55</v>
      </c>
      <c r="D20" s="16"/>
      <c r="E20" s="3">
        <v>0</v>
      </c>
      <c r="F20" s="16"/>
      <c r="G20" s="3">
        <v>0</v>
      </c>
      <c r="H20" s="16"/>
      <c r="I20" s="3">
        <v>0</v>
      </c>
      <c r="J20" s="16"/>
      <c r="K20" s="3">
        <v>350</v>
      </c>
      <c r="L20" s="16"/>
      <c r="M20" s="3">
        <f>ROUND(SUM(C20:K20),5)</f>
        <v>405</v>
      </c>
    </row>
    <row r="21" spans="1:13" x14ac:dyDescent="0.25">
      <c r="A21" s="2"/>
      <c r="B21" s="2" t="s">
        <v>208</v>
      </c>
      <c r="C21" s="3">
        <v>0</v>
      </c>
      <c r="D21" s="16"/>
      <c r="E21" s="3">
        <v>0</v>
      </c>
      <c r="F21" s="16"/>
      <c r="G21" s="3">
        <v>0</v>
      </c>
      <c r="H21" s="16"/>
      <c r="I21" s="3">
        <v>0</v>
      </c>
      <c r="J21" s="16"/>
      <c r="K21" s="3">
        <v>400</v>
      </c>
      <c r="L21" s="16"/>
      <c r="M21" s="3">
        <f>ROUND(SUM(C21:K21),5)</f>
        <v>400</v>
      </c>
    </row>
    <row r="22" spans="1:13" x14ac:dyDescent="0.25">
      <c r="A22" s="2"/>
      <c r="B22" s="2" t="s">
        <v>209</v>
      </c>
      <c r="C22" s="3">
        <v>0</v>
      </c>
      <c r="D22" s="16"/>
      <c r="E22" s="3">
        <v>0</v>
      </c>
      <c r="F22" s="16"/>
      <c r="G22" s="3">
        <v>0</v>
      </c>
      <c r="H22" s="16"/>
      <c r="I22" s="3">
        <v>0</v>
      </c>
      <c r="J22" s="16"/>
      <c r="K22" s="3">
        <v>400</v>
      </c>
      <c r="L22" s="16"/>
      <c r="M22" s="3">
        <f>ROUND(SUM(C22:K22),5)</f>
        <v>400</v>
      </c>
    </row>
    <row r="23" spans="1:13" x14ac:dyDescent="0.25">
      <c r="A23" s="2"/>
      <c r="B23" s="2" t="s">
        <v>325</v>
      </c>
      <c r="C23" s="3">
        <v>1325</v>
      </c>
      <c r="D23" s="16"/>
      <c r="E23" s="3">
        <v>0</v>
      </c>
      <c r="F23" s="16"/>
      <c r="G23" s="3">
        <v>0</v>
      </c>
      <c r="H23" s="16"/>
      <c r="I23" s="3">
        <v>0</v>
      </c>
      <c r="J23" s="16"/>
      <c r="K23" s="3">
        <v>0</v>
      </c>
      <c r="L23" s="16"/>
      <c r="M23" s="3">
        <f>ROUND(SUM(C23:K23),5)</f>
        <v>1325</v>
      </c>
    </row>
    <row r="24" spans="1:13" x14ac:dyDescent="0.25">
      <c r="A24" s="2"/>
      <c r="B24" s="2" t="s">
        <v>210</v>
      </c>
      <c r="C24" s="3">
        <v>8</v>
      </c>
      <c r="D24" s="16"/>
      <c r="E24" s="3">
        <v>0</v>
      </c>
      <c r="F24" s="16"/>
      <c r="G24" s="3">
        <v>0</v>
      </c>
      <c r="H24" s="16"/>
      <c r="I24" s="3">
        <v>0</v>
      </c>
      <c r="J24" s="16"/>
      <c r="K24" s="3">
        <v>-11</v>
      </c>
      <c r="L24" s="16"/>
      <c r="M24" s="3">
        <f>ROUND(SUM(C24:K24),5)</f>
        <v>-3</v>
      </c>
    </row>
    <row r="25" spans="1:13" x14ac:dyDescent="0.25">
      <c r="A25" s="2"/>
      <c r="B25" s="2" t="s">
        <v>211</v>
      </c>
      <c r="C25" s="3">
        <v>52</v>
      </c>
      <c r="D25" s="16"/>
      <c r="E25" s="3">
        <v>0</v>
      </c>
      <c r="F25" s="16"/>
      <c r="G25" s="3">
        <v>0</v>
      </c>
      <c r="H25" s="16"/>
      <c r="I25" s="3">
        <v>0</v>
      </c>
      <c r="J25" s="16"/>
      <c r="K25" s="3">
        <v>350</v>
      </c>
      <c r="L25" s="16"/>
      <c r="M25" s="3">
        <f>ROUND(SUM(C25:K25),5)</f>
        <v>402</v>
      </c>
    </row>
    <row r="26" spans="1:13" x14ac:dyDescent="0.25">
      <c r="A26" s="2"/>
      <c r="B26" s="2" t="s">
        <v>212</v>
      </c>
      <c r="C26" s="3">
        <v>0</v>
      </c>
      <c r="D26" s="16"/>
      <c r="E26" s="3">
        <v>0</v>
      </c>
      <c r="F26" s="16"/>
      <c r="G26" s="3">
        <v>0</v>
      </c>
      <c r="H26" s="16"/>
      <c r="I26" s="3">
        <v>0</v>
      </c>
      <c r="J26" s="16"/>
      <c r="K26" s="3">
        <v>250</v>
      </c>
      <c r="L26" s="16"/>
      <c r="M26" s="3">
        <f>ROUND(SUM(C26:K26),5)</f>
        <v>250</v>
      </c>
    </row>
    <row r="27" spans="1:13" x14ac:dyDescent="0.25">
      <c r="A27" s="2"/>
      <c r="B27" s="2" t="s">
        <v>326</v>
      </c>
      <c r="C27" s="3">
        <v>7</v>
      </c>
      <c r="D27" s="16"/>
      <c r="E27" s="3">
        <v>0</v>
      </c>
      <c r="F27" s="16"/>
      <c r="G27" s="3">
        <v>0</v>
      </c>
      <c r="H27" s="16"/>
      <c r="I27" s="3">
        <v>0</v>
      </c>
      <c r="J27" s="16"/>
      <c r="K27" s="3">
        <v>0</v>
      </c>
      <c r="L27" s="16"/>
      <c r="M27" s="3">
        <f>ROUND(SUM(C27:K27),5)</f>
        <v>7</v>
      </c>
    </row>
    <row r="28" spans="1:13" x14ac:dyDescent="0.25">
      <c r="A28" s="2"/>
      <c r="B28" s="2" t="s">
        <v>307</v>
      </c>
      <c r="C28" s="3">
        <v>0</v>
      </c>
      <c r="D28" s="16"/>
      <c r="E28" s="3">
        <v>0</v>
      </c>
      <c r="F28" s="16"/>
      <c r="G28" s="3">
        <v>0</v>
      </c>
      <c r="H28" s="16"/>
      <c r="I28" s="3">
        <v>0</v>
      </c>
      <c r="J28" s="16"/>
      <c r="K28" s="3">
        <v>-500</v>
      </c>
      <c r="L28" s="16"/>
      <c r="M28" s="3">
        <f>ROUND(SUM(C28:K28),5)</f>
        <v>-500</v>
      </c>
    </row>
    <row r="29" spans="1:13" x14ac:dyDescent="0.25">
      <c r="A29" s="2"/>
      <c r="B29" s="2" t="s">
        <v>213</v>
      </c>
      <c r="C29" s="3">
        <v>0</v>
      </c>
      <c r="D29" s="16"/>
      <c r="E29" s="3">
        <v>0</v>
      </c>
      <c r="F29" s="16"/>
      <c r="G29" s="3">
        <v>0</v>
      </c>
      <c r="H29" s="16"/>
      <c r="I29" s="3">
        <v>0</v>
      </c>
      <c r="J29" s="16"/>
      <c r="K29" s="3">
        <v>42</v>
      </c>
      <c r="L29" s="16"/>
      <c r="M29" s="3">
        <f>ROUND(SUM(C29:K29),5)</f>
        <v>42</v>
      </c>
    </row>
    <row r="30" spans="1:13" x14ac:dyDescent="0.25">
      <c r="A30" s="2"/>
      <c r="B30" s="2" t="s">
        <v>214</v>
      </c>
      <c r="C30" s="3">
        <v>0</v>
      </c>
      <c r="D30" s="16"/>
      <c r="E30" s="3">
        <v>0</v>
      </c>
      <c r="F30" s="16"/>
      <c r="G30" s="3">
        <v>0</v>
      </c>
      <c r="H30" s="16"/>
      <c r="I30" s="3">
        <v>0</v>
      </c>
      <c r="J30" s="16"/>
      <c r="K30" s="3">
        <v>400</v>
      </c>
      <c r="L30" s="16"/>
      <c r="M30" s="3">
        <f>ROUND(SUM(C30:K30),5)</f>
        <v>400</v>
      </c>
    </row>
    <row r="31" spans="1:13" x14ac:dyDescent="0.25">
      <c r="A31" s="2"/>
      <c r="B31" s="2" t="s">
        <v>215</v>
      </c>
      <c r="C31" s="3">
        <v>51</v>
      </c>
      <c r="D31" s="16"/>
      <c r="E31" s="3">
        <v>0</v>
      </c>
      <c r="F31" s="16"/>
      <c r="G31" s="3">
        <v>0</v>
      </c>
      <c r="H31" s="16"/>
      <c r="I31" s="3">
        <v>0</v>
      </c>
      <c r="J31" s="16"/>
      <c r="K31" s="3">
        <v>98</v>
      </c>
      <c r="L31" s="16"/>
      <c r="M31" s="3">
        <f>ROUND(SUM(C31:K31),5)</f>
        <v>149</v>
      </c>
    </row>
    <row r="32" spans="1:13" x14ac:dyDescent="0.25">
      <c r="A32" s="2"/>
      <c r="B32" s="2" t="s">
        <v>216</v>
      </c>
      <c r="C32" s="3">
        <v>190</v>
      </c>
      <c r="D32" s="16"/>
      <c r="E32" s="3">
        <v>0</v>
      </c>
      <c r="F32" s="16"/>
      <c r="G32" s="3">
        <v>0</v>
      </c>
      <c r="H32" s="16"/>
      <c r="I32" s="3">
        <v>0</v>
      </c>
      <c r="J32" s="16"/>
      <c r="K32" s="3">
        <v>350</v>
      </c>
      <c r="L32" s="16"/>
      <c r="M32" s="3">
        <f>ROUND(SUM(C32:K32),5)</f>
        <v>540</v>
      </c>
    </row>
    <row r="33" spans="1:13" x14ac:dyDescent="0.25">
      <c r="A33" s="2"/>
      <c r="B33" s="2" t="s">
        <v>217</v>
      </c>
      <c r="C33" s="3">
        <v>270</v>
      </c>
      <c r="D33" s="16"/>
      <c r="E33" s="3">
        <v>0</v>
      </c>
      <c r="F33" s="16"/>
      <c r="G33" s="3">
        <v>0</v>
      </c>
      <c r="H33" s="16"/>
      <c r="I33" s="3">
        <v>0</v>
      </c>
      <c r="J33" s="16"/>
      <c r="K33" s="3">
        <v>350</v>
      </c>
      <c r="L33" s="16"/>
      <c r="M33" s="3">
        <f>ROUND(SUM(C33:K33),5)</f>
        <v>620</v>
      </c>
    </row>
    <row r="34" spans="1:13" x14ac:dyDescent="0.25">
      <c r="A34" s="2"/>
      <c r="B34" s="2" t="s">
        <v>218</v>
      </c>
      <c r="C34" s="3">
        <v>0</v>
      </c>
      <c r="D34" s="16"/>
      <c r="E34" s="3">
        <v>0</v>
      </c>
      <c r="F34" s="16"/>
      <c r="G34" s="3">
        <v>0</v>
      </c>
      <c r="H34" s="16"/>
      <c r="I34" s="3">
        <v>0</v>
      </c>
      <c r="J34" s="16"/>
      <c r="K34" s="3">
        <v>250</v>
      </c>
      <c r="L34" s="16"/>
      <c r="M34" s="3">
        <f>ROUND(SUM(C34:K34),5)</f>
        <v>250</v>
      </c>
    </row>
    <row r="35" spans="1:13" x14ac:dyDescent="0.25">
      <c r="A35" s="2"/>
      <c r="B35" s="2" t="s">
        <v>219</v>
      </c>
      <c r="C35" s="3">
        <v>0</v>
      </c>
      <c r="D35" s="16"/>
      <c r="E35" s="3">
        <v>0</v>
      </c>
      <c r="F35" s="16"/>
      <c r="G35" s="3">
        <v>0</v>
      </c>
      <c r="H35" s="16"/>
      <c r="I35" s="3">
        <v>0</v>
      </c>
      <c r="J35" s="16"/>
      <c r="K35" s="3">
        <v>250</v>
      </c>
      <c r="L35" s="16"/>
      <c r="M35" s="3">
        <f>ROUND(SUM(C35:K35),5)</f>
        <v>250</v>
      </c>
    </row>
    <row r="36" spans="1:13" x14ac:dyDescent="0.25">
      <c r="A36" s="2"/>
      <c r="B36" s="2" t="s">
        <v>220</v>
      </c>
      <c r="C36" s="3">
        <v>0</v>
      </c>
      <c r="D36" s="16"/>
      <c r="E36" s="3">
        <v>0</v>
      </c>
      <c r="F36" s="16"/>
      <c r="G36" s="3">
        <v>0</v>
      </c>
      <c r="H36" s="16"/>
      <c r="I36" s="3">
        <v>0</v>
      </c>
      <c r="J36" s="16"/>
      <c r="K36" s="3">
        <v>250</v>
      </c>
      <c r="L36" s="16"/>
      <c r="M36" s="3">
        <f>ROUND(SUM(C36:K36),5)</f>
        <v>250</v>
      </c>
    </row>
    <row r="37" spans="1:13" x14ac:dyDescent="0.25">
      <c r="A37" s="2"/>
      <c r="B37" s="2" t="s">
        <v>221</v>
      </c>
      <c r="C37" s="3">
        <v>0</v>
      </c>
      <c r="D37" s="16"/>
      <c r="E37" s="3">
        <v>0</v>
      </c>
      <c r="F37" s="16"/>
      <c r="G37" s="3">
        <v>0</v>
      </c>
      <c r="H37" s="16"/>
      <c r="I37" s="3">
        <v>0</v>
      </c>
      <c r="J37" s="16"/>
      <c r="K37" s="3">
        <v>45</v>
      </c>
      <c r="L37" s="16"/>
      <c r="M37" s="3">
        <f>ROUND(SUM(C37:K37),5)</f>
        <v>45</v>
      </c>
    </row>
    <row r="38" spans="1:13" x14ac:dyDescent="0.25">
      <c r="A38" s="2"/>
      <c r="B38" s="2" t="s">
        <v>222</v>
      </c>
      <c r="C38" s="3">
        <v>0</v>
      </c>
      <c r="D38" s="16"/>
      <c r="E38" s="3">
        <v>0</v>
      </c>
      <c r="F38" s="16"/>
      <c r="G38" s="3">
        <v>0</v>
      </c>
      <c r="H38" s="16"/>
      <c r="I38" s="3">
        <v>0</v>
      </c>
      <c r="J38" s="16"/>
      <c r="K38" s="3">
        <v>50.69</v>
      </c>
      <c r="L38" s="16"/>
      <c r="M38" s="3">
        <f>ROUND(SUM(C38:K38),5)</f>
        <v>50.69</v>
      </c>
    </row>
    <row r="39" spans="1:13" x14ac:dyDescent="0.25">
      <c r="A39" s="2"/>
      <c r="B39" s="2" t="s">
        <v>386</v>
      </c>
      <c r="C39" s="3">
        <v>400</v>
      </c>
      <c r="D39" s="16"/>
      <c r="E39" s="3">
        <v>0</v>
      </c>
      <c r="F39" s="16"/>
      <c r="G39" s="3">
        <v>0</v>
      </c>
      <c r="H39" s="16"/>
      <c r="I39" s="3">
        <v>0</v>
      </c>
      <c r="J39" s="16"/>
      <c r="K39" s="3">
        <v>0</v>
      </c>
      <c r="L39" s="16"/>
      <c r="M39" s="3">
        <f>ROUND(SUM(C39:K39),5)</f>
        <v>400</v>
      </c>
    </row>
    <row r="40" spans="1:13" x14ac:dyDescent="0.25">
      <c r="A40" s="2"/>
      <c r="B40" s="2" t="s">
        <v>223</v>
      </c>
      <c r="C40" s="3">
        <v>0</v>
      </c>
      <c r="D40" s="16"/>
      <c r="E40" s="3">
        <v>0</v>
      </c>
      <c r="F40" s="16"/>
      <c r="G40" s="3">
        <v>0</v>
      </c>
      <c r="H40" s="16"/>
      <c r="I40" s="3">
        <v>0</v>
      </c>
      <c r="J40" s="16"/>
      <c r="K40" s="3">
        <v>200</v>
      </c>
      <c r="L40" s="16"/>
      <c r="M40" s="3">
        <f>ROUND(SUM(C40:K40),5)</f>
        <v>200</v>
      </c>
    </row>
    <row r="41" spans="1:13" x14ac:dyDescent="0.25">
      <c r="A41" s="2"/>
      <c r="B41" s="2" t="s">
        <v>385</v>
      </c>
      <c r="C41" s="3">
        <v>199</v>
      </c>
      <c r="D41" s="16"/>
      <c r="E41" s="3">
        <v>0</v>
      </c>
      <c r="F41" s="16"/>
      <c r="G41" s="3">
        <v>0</v>
      </c>
      <c r="H41" s="16"/>
      <c r="I41" s="3">
        <v>0</v>
      </c>
      <c r="J41" s="16"/>
      <c r="K41" s="3">
        <v>0</v>
      </c>
      <c r="L41" s="16"/>
      <c r="M41" s="3">
        <f>ROUND(SUM(C41:K41),5)</f>
        <v>199</v>
      </c>
    </row>
    <row r="42" spans="1:13" x14ac:dyDescent="0.25">
      <c r="A42" s="2"/>
      <c r="B42" s="2" t="s">
        <v>224</v>
      </c>
      <c r="C42" s="3">
        <v>0</v>
      </c>
      <c r="D42" s="16"/>
      <c r="E42" s="3">
        <v>0</v>
      </c>
      <c r="F42" s="16"/>
      <c r="G42" s="3">
        <v>0</v>
      </c>
      <c r="H42" s="16"/>
      <c r="I42" s="3">
        <v>0</v>
      </c>
      <c r="J42" s="16"/>
      <c r="K42" s="3">
        <v>250</v>
      </c>
      <c r="L42" s="16"/>
      <c r="M42" s="3">
        <f>ROUND(SUM(C42:K42),5)</f>
        <v>250</v>
      </c>
    </row>
    <row r="43" spans="1:13" x14ac:dyDescent="0.25">
      <c r="A43" s="2"/>
      <c r="B43" s="2" t="s">
        <v>308</v>
      </c>
      <c r="C43" s="3">
        <v>0</v>
      </c>
      <c r="D43" s="16"/>
      <c r="E43" s="3">
        <v>0</v>
      </c>
      <c r="F43" s="16"/>
      <c r="G43" s="3">
        <v>0</v>
      </c>
      <c r="H43" s="16"/>
      <c r="I43" s="3">
        <v>0</v>
      </c>
      <c r="J43" s="16"/>
      <c r="K43" s="3">
        <v>0</v>
      </c>
      <c r="L43" s="16"/>
      <c r="M43" s="3">
        <f>ROUND(SUM(C43:K43),5)</f>
        <v>0</v>
      </c>
    </row>
    <row r="44" spans="1:13" x14ac:dyDescent="0.25">
      <c r="A44" s="2"/>
      <c r="B44" s="2" t="s">
        <v>225</v>
      </c>
      <c r="C44" s="3">
        <v>0</v>
      </c>
      <c r="D44" s="16"/>
      <c r="E44" s="3">
        <v>0</v>
      </c>
      <c r="F44" s="16"/>
      <c r="G44" s="3">
        <v>0</v>
      </c>
      <c r="H44" s="16"/>
      <c r="I44" s="3">
        <v>0</v>
      </c>
      <c r="J44" s="16"/>
      <c r="K44" s="3">
        <v>400</v>
      </c>
      <c r="L44" s="16"/>
      <c r="M44" s="3">
        <f>ROUND(SUM(C44:K44),5)</f>
        <v>400</v>
      </c>
    </row>
    <row r="45" spans="1:13" x14ac:dyDescent="0.25">
      <c r="A45" s="2"/>
      <c r="B45" s="2" t="s">
        <v>226</v>
      </c>
      <c r="C45" s="3">
        <v>20</v>
      </c>
      <c r="D45" s="16"/>
      <c r="E45" s="3">
        <v>0</v>
      </c>
      <c r="F45" s="16"/>
      <c r="G45" s="3">
        <v>0</v>
      </c>
      <c r="H45" s="16"/>
      <c r="I45" s="3">
        <v>0</v>
      </c>
      <c r="J45" s="16"/>
      <c r="K45" s="3">
        <v>-308.5</v>
      </c>
      <c r="L45" s="16"/>
      <c r="M45" s="3">
        <f>ROUND(SUM(C45:K45),5)</f>
        <v>-288.5</v>
      </c>
    </row>
    <row r="46" spans="1:13" x14ac:dyDescent="0.25">
      <c r="A46" s="2"/>
      <c r="B46" s="2" t="s">
        <v>227</v>
      </c>
      <c r="C46" s="3">
        <v>0</v>
      </c>
      <c r="D46" s="16"/>
      <c r="E46" s="3">
        <v>0</v>
      </c>
      <c r="F46" s="16"/>
      <c r="G46" s="3">
        <v>0</v>
      </c>
      <c r="H46" s="16"/>
      <c r="I46" s="3">
        <v>0</v>
      </c>
      <c r="J46" s="16"/>
      <c r="K46" s="3">
        <v>250</v>
      </c>
      <c r="L46" s="16"/>
      <c r="M46" s="3">
        <f>ROUND(SUM(C46:K46),5)</f>
        <v>250</v>
      </c>
    </row>
    <row r="47" spans="1:13" x14ac:dyDescent="0.25">
      <c r="A47" s="2"/>
      <c r="B47" s="2" t="s">
        <v>228</v>
      </c>
      <c r="C47" s="3">
        <v>0</v>
      </c>
      <c r="D47" s="16"/>
      <c r="E47" s="3">
        <v>0</v>
      </c>
      <c r="F47" s="16"/>
      <c r="G47" s="3">
        <v>0</v>
      </c>
      <c r="H47" s="16"/>
      <c r="I47" s="3">
        <v>0</v>
      </c>
      <c r="J47" s="16"/>
      <c r="K47" s="3">
        <v>250</v>
      </c>
      <c r="L47" s="16"/>
      <c r="M47" s="3">
        <f>ROUND(SUM(C47:K47),5)</f>
        <v>250</v>
      </c>
    </row>
    <row r="48" spans="1:13" x14ac:dyDescent="0.25">
      <c r="A48" s="2"/>
      <c r="B48" s="2" t="s">
        <v>229</v>
      </c>
      <c r="C48" s="3">
        <v>0</v>
      </c>
      <c r="D48" s="16"/>
      <c r="E48" s="3">
        <v>0</v>
      </c>
      <c r="F48" s="16"/>
      <c r="G48" s="3">
        <v>0</v>
      </c>
      <c r="H48" s="16"/>
      <c r="I48" s="3">
        <v>0</v>
      </c>
      <c r="J48" s="16"/>
      <c r="K48" s="3">
        <v>81.25</v>
      </c>
      <c r="L48" s="16"/>
      <c r="M48" s="3">
        <f>ROUND(SUM(C48:K48),5)</f>
        <v>81.25</v>
      </c>
    </row>
    <row r="49" spans="1:13" x14ac:dyDescent="0.25">
      <c r="A49" s="2"/>
      <c r="B49" s="2" t="s">
        <v>230</v>
      </c>
      <c r="C49" s="3">
        <v>0</v>
      </c>
      <c r="D49" s="16"/>
      <c r="E49" s="3">
        <v>0</v>
      </c>
      <c r="F49" s="16"/>
      <c r="G49" s="3">
        <v>0</v>
      </c>
      <c r="H49" s="16"/>
      <c r="I49" s="3">
        <v>0</v>
      </c>
      <c r="J49" s="16"/>
      <c r="K49" s="3">
        <v>250</v>
      </c>
      <c r="L49" s="16"/>
      <c r="M49" s="3">
        <f>ROUND(SUM(C49:K49),5)</f>
        <v>250</v>
      </c>
    </row>
    <row r="50" spans="1:13" x14ac:dyDescent="0.25">
      <c r="A50" s="2"/>
      <c r="B50" s="2" t="s">
        <v>231</v>
      </c>
      <c r="C50" s="3">
        <v>0</v>
      </c>
      <c r="D50" s="16"/>
      <c r="E50" s="3">
        <v>0</v>
      </c>
      <c r="F50" s="16"/>
      <c r="G50" s="3">
        <v>0</v>
      </c>
      <c r="H50" s="16"/>
      <c r="I50" s="3">
        <v>0</v>
      </c>
      <c r="J50" s="16"/>
      <c r="K50" s="3">
        <v>250</v>
      </c>
      <c r="L50" s="16"/>
      <c r="M50" s="3">
        <f>ROUND(SUM(C50:K50),5)</f>
        <v>250</v>
      </c>
    </row>
    <row r="51" spans="1:13" x14ac:dyDescent="0.25">
      <c r="A51" s="2"/>
      <c r="B51" s="2" t="s">
        <v>232</v>
      </c>
      <c r="C51" s="3">
        <v>460</v>
      </c>
      <c r="D51" s="16"/>
      <c r="E51" s="3">
        <v>0</v>
      </c>
      <c r="F51" s="16"/>
      <c r="G51" s="3">
        <v>0</v>
      </c>
      <c r="H51" s="16"/>
      <c r="I51" s="3">
        <v>427</v>
      </c>
      <c r="J51" s="16"/>
      <c r="K51" s="3">
        <v>350</v>
      </c>
      <c r="L51" s="16"/>
      <c r="M51" s="3">
        <f>ROUND(SUM(C51:K51),5)</f>
        <v>1237</v>
      </c>
    </row>
    <row r="52" spans="1:13" x14ac:dyDescent="0.25">
      <c r="A52" s="2"/>
      <c r="B52" s="2" t="s">
        <v>327</v>
      </c>
      <c r="C52" s="3">
        <v>1372.5</v>
      </c>
      <c r="D52" s="16"/>
      <c r="E52" s="3">
        <v>0</v>
      </c>
      <c r="F52" s="16"/>
      <c r="G52" s="3">
        <v>0</v>
      </c>
      <c r="H52" s="16"/>
      <c r="I52" s="3">
        <v>0</v>
      </c>
      <c r="J52" s="16"/>
      <c r="K52" s="3">
        <v>0</v>
      </c>
      <c r="L52" s="16"/>
      <c r="M52" s="3">
        <f>ROUND(SUM(C52:K52),5)</f>
        <v>1372.5</v>
      </c>
    </row>
    <row r="53" spans="1:13" x14ac:dyDescent="0.25">
      <c r="A53" s="2"/>
      <c r="B53" s="2" t="s">
        <v>233</v>
      </c>
      <c r="C53" s="3">
        <v>3227.5</v>
      </c>
      <c r="D53" s="16"/>
      <c r="E53" s="3">
        <v>0</v>
      </c>
      <c r="F53" s="16"/>
      <c r="G53" s="3">
        <v>0</v>
      </c>
      <c r="H53" s="16"/>
      <c r="I53" s="3">
        <v>2285.5</v>
      </c>
      <c r="J53" s="16"/>
      <c r="K53" s="3">
        <v>0</v>
      </c>
      <c r="L53" s="16"/>
      <c r="M53" s="3">
        <f>ROUND(SUM(C53:K53),5)</f>
        <v>5513</v>
      </c>
    </row>
    <row r="54" spans="1:13" x14ac:dyDescent="0.25">
      <c r="A54" s="2"/>
      <c r="B54" s="2" t="s">
        <v>234</v>
      </c>
      <c r="C54" s="3">
        <v>0</v>
      </c>
      <c r="D54" s="16"/>
      <c r="E54" s="3">
        <v>0</v>
      </c>
      <c r="F54" s="16"/>
      <c r="G54" s="3">
        <v>0</v>
      </c>
      <c r="H54" s="16"/>
      <c r="I54" s="3">
        <v>0</v>
      </c>
      <c r="J54" s="16"/>
      <c r="K54" s="3">
        <v>300</v>
      </c>
      <c r="L54" s="16"/>
      <c r="M54" s="3">
        <f>ROUND(SUM(C54:K54),5)</f>
        <v>300</v>
      </c>
    </row>
    <row r="55" spans="1:13" x14ac:dyDescent="0.25">
      <c r="A55" s="2"/>
      <c r="B55" s="2" t="s">
        <v>328</v>
      </c>
      <c r="C55" s="3">
        <v>1418.5</v>
      </c>
      <c r="D55" s="16"/>
      <c r="E55" s="3">
        <v>0</v>
      </c>
      <c r="F55" s="16"/>
      <c r="G55" s="3">
        <v>0</v>
      </c>
      <c r="H55" s="16"/>
      <c r="I55" s="3">
        <v>0</v>
      </c>
      <c r="J55" s="16"/>
      <c r="K55" s="3">
        <v>0</v>
      </c>
      <c r="L55" s="16"/>
      <c r="M55" s="3">
        <f>ROUND(SUM(C55:K55),5)</f>
        <v>1418.5</v>
      </c>
    </row>
    <row r="56" spans="1:13" x14ac:dyDescent="0.25">
      <c r="A56" s="2"/>
      <c r="B56" s="2" t="s">
        <v>235</v>
      </c>
      <c r="C56" s="3">
        <v>0</v>
      </c>
      <c r="D56" s="16"/>
      <c r="E56" s="3">
        <v>0</v>
      </c>
      <c r="F56" s="16"/>
      <c r="G56" s="3">
        <v>0</v>
      </c>
      <c r="H56" s="16"/>
      <c r="I56" s="3">
        <v>0</v>
      </c>
      <c r="J56" s="16"/>
      <c r="K56" s="3">
        <v>250</v>
      </c>
      <c r="L56" s="16"/>
      <c r="M56" s="3">
        <f>ROUND(SUM(C56:K56),5)</f>
        <v>250</v>
      </c>
    </row>
    <row r="57" spans="1:13" x14ac:dyDescent="0.25">
      <c r="A57" s="2"/>
      <c r="B57" s="2" t="s">
        <v>384</v>
      </c>
      <c r="C57" s="3">
        <v>33</v>
      </c>
      <c r="D57" s="16"/>
      <c r="E57" s="3">
        <v>0</v>
      </c>
      <c r="F57" s="16"/>
      <c r="G57" s="3">
        <v>0</v>
      </c>
      <c r="H57" s="16"/>
      <c r="I57" s="3">
        <v>0</v>
      </c>
      <c r="J57" s="16"/>
      <c r="K57" s="3">
        <v>0</v>
      </c>
      <c r="L57" s="16"/>
      <c r="M57" s="3">
        <f>ROUND(SUM(C57:K57),5)</f>
        <v>33</v>
      </c>
    </row>
    <row r="58" spans="1:13" x14ac:dyDescent="0.25">
      <c r="A58" s="2"/>
      <c r="B58" s="2" t="s">
        <v>383</v>
      </c>
      <c r="C58" s="3">
        <v>25</v>
      </c>
      <c r="D58" s="16"/>
      <c r="E58" s="3">
        <v>0</v>
      </c>
      <c r="F58" s="16"/>
      <c r="G58" s="3">
        <v>0</v>
      </c>
      <c r="H58" s="16"/>
      <c r="I58" s="3">
        <v>0</v>
      </c>
      <c r="J58" s="16"/>
      <c r="K58" s="3">
        <v>0</v>
      </c>
      <c r="L58" s="16"/>
      <c r="M58" s="3">
        <f>ROUND(SUM(C58:K58),5)</f>
        <v>25</v>
      </c>
    </row>
    <row r="59" spans="1:13" x14ac:dyDescent="0.25">
      <c r="A59" s="2"/>
      <c r="B59" s="2" t="s">
        <v>236</v>
      </c>
      <c r="C59" s="3">
        <v>0</v>
      </c>
      <c r="D59" s="16"/>
      <c r="E59" s="3">
        <v>0</v>
      </c>
      <c r="F59" s="16"/>
      <c r="G59" s="3">
        <v>0</v>
      </c>
      <c r="H59" s="16"/>
      <c r="I59" s="3">
        <v>0</v>
      </c>
      <c r="J59" s="16"/>
      <c r="K59" s="3">
        <v>250</v>
      </c>
      <c r="L59" s="16"/>
      <c r="M59" s="3">
        <f>ROUND(SUM(C59:K59),5)</f>
        <v>250</v>
      </c>
    </row>
    <row r="60" spans="1:13" x14ac:dyDescent="0.25">
      <c r="A60" s="2"/>
      <c r="B60" s="2" t="s">
        <v>237</v>
      </c>
      <c r="C60" s="3">
        <v>0</v>
      </c>
      <c r="D60" s="16"/>
      <c r="E60" s="3">
        <v>0</v>
      </c>
      <c r="F60" s="16"/>
      <c r="G60" s="3">
        <v>0</v>
      </c>
      <c r="H60" s="16"/>
      <c r="I60" s="3">
        <v>0</v>
      </c>
      <c r="J60" s="16"/>
      <c r="K60" s="3">
        <v>400</v>
      </c>
      <c r="L60" s="16"/>
      <c r="M60" s="3">
        <f>ROUND(SUM(C60:K60),5)</f>
        <v>400</v>
      </c>
    </row>
    <row r="61" spans="1:13" x14ac:dyDescent="0.25">
      <c r="A61" s="2"/>
      <c r="B61" s="2" t="s">
        <v>238</v>
      </c>
      <c r="C61" s="3">
        <v>0</v>
      </c>
      <c r="D61" s="16"/>
      <c r="E61" s="3">
        <v>0</v>
      </c>
      <c r="F61" s="16"/>
      <c r="G61" s="3">
        <v>0</v>
      </c>
      <c r="H61" s="16"/>
      <c r="I61" s="3">
        <v>0</v>
      </c>
      <c r="J61" s="16"/>
      <c r="K61" s="3">
        <v>400</v>
      </c>
      <c r="L61" s="16"/>
      <c r="M61" s="3">
        <f>ROUND(SUM(C61:K61),5)</f>
        <v>400</v>
      </c>
    </row>
    <row r="62" spans="1:13" x14ac:dyDescent="0.25">
      <c r="A62" s="2"/>
      <c r="B62" s="2" t="s">
        <v>239</v>
      </c>
      <c r="C62" s="3">
        <v>1201</v>
      </c>
      <c r="D62" s="16"/>
      <c r="E62" s="3">
        <v>0</v>
      </c>
      <c r="F62" s="16"/>
      <c r="G62" s="3">
        <v>0</v>
      </c>
      <c r="H62" s="16"/>
      <c r="I62" s="3">
        <v>-257.25</v>
      </c>
      <c r="J62" s="16"/>
      <c r="K62" s="3">
        <v>350</v>
      </c>
      <c r="L62" s="16"/>
      <c r="M62" s="3">
        <f>ROUND(SUM(C62:K62),5)</f>
        <v>1293.75</v>
      </c>
    </row>
    <row r="63" spans="1:13" x14ac:dyDescent="0.25">
      <c r="A63" s="2"/>
      <c r="B63" s="2" t="s">
        <v>240</v>
      </c>
      <c r="C63" s="3">
        <v>0</v>
      </c>
      <c r="D63" s="16"/>
      <c r="E63" s="3">
        <v>0</v>
      </c>
      <c r="F63" s="16"/>
      <c r="G63" s="3">
        <v>0</v>
      </c>
      <c r="H63" s="16"/>
      <c r="I63" s="3">
        <v>0</v>
      </c>
      <c r="J63" s="16"/>
      <c r="K63" s="3">
        <v>400</v>
      </c>
      <c r="L63" s="16"/>
      <c r="M63" s="3">
        <f>ROUND(SUM(C63:K63),5)</f>
        <v>400</v>
      </c>
    </row>
    <row r="64" spans="1:13" x14ac:dyDescent="0.25">
      <c r="A64" s="2"/>
      <c r="B64" s="2" t="s">
        <v>241</v>
      </c>
      <c r="C64" s="3">
        <v>0</v>
      </c>
      <c r="D64" s="16"/>
      <c r="E64" s="3">
        <v>0</v>
      </c>
      <c r="F64" s="16"/>
      <c r="G64" s="3">
        <v>0</v>
      </c>
      <c r="H64" s="16"/>
      <c r="I64" s="3">
        <v>0</v>
      </c>
      <c r="J64" s="16"/>
      <c r="K64" s="3">
        <v>56.95</v>
      </c>
      <c r="L64" s="16"/>
      <c r="M64" s="3">
        <f>ROUND(SUM(C64:K64),5)</f>
        <v>56.95</v>
      </c>
    </row>
    <row r="65" spans="1:13" x14ac:dyDescent="0.25">
      <c r="A65" s="2"/>
      <c r="B65" s="2" t="s">
        <v>242</v>
      </c>
      <c r="C65" s="3">
        <v>0</v>
      </c>
      <c r="D65" s="16"/>
      <c r="E65" s="3">
        <v>0</v>
      </c>
      <c r="F65" s="16"/>
      <c r="G65" s="3">
        <v>0</v>
      </c>
      <c r="H65" s="16"/>
      <c r="I65" s="3">
        <v>0</v>
      </c>
      <c r="J65" s="16"/>
      <c r="K65" s="3">
        <v>250</v>
      </c>
      <c r="L65" s="16"/>
      <c r="M65" s="3">
        <f>ROUND(SUM(C65:K65),5)</f>
        <v>250</v>
      </c>
    </row>
    <row r="66" spans="1:13" x14ac:dyDescent="0.25">
      <c r="A66" s="2"/>
      <c r="B66" s="2" t="s">
        <v>243</v>
      </c>
      <c r="C66" s="3">
        <v>1432.5</v>
      </c>
      <c r="D66" s="16"/>
      <c r="E66" s="3">
        <v>0</v>
      </c>
      <c r="F66" s="16"/>
      <c r="G66" s="3">
        <v>0</v>
      </c>
      <c r="H66" s="16"/>
      <c r="I66" s="3">
        <v>0</v>
      </c>
      <c r="J66" s="16"/>
      <c r="K66" s="3">
        <v>0.5</v>
      </c>
      <c r="L66" s="16"/>
      <c r="M66" s="3">
        <f>ROUND(SUM(C66:K66),5)</f>
        <v>1433</v>
      </c>
    </row>
    <row r="67" spans="1:13" x14ac:dyDescent="0.25">
      <c r="A67" s="2"/>
      <c r="B67" s="2" t="s">
        <v>244</v>
      </c>
      <c r="C67" s="3">
        <v>0</v>
      </c>
      <c r="D67" s="16"/>
      <c r="E67" s="3">
        <v>0</v>
      </c>
      <c r="F67" s="16"/>
      <c r="G67" s="3">
        <v>0</v>
      </c>
      <c r="H67" s="16"/>
      <c r="I67" s="3">
        <v>0</v>
      </c>
      <c r="J67" s="16"/>
      <c r="K67" s="3">
        <v>250</v>
      </c>
      <c r="L67" s="16"/>
      <c r="M67" s="3">
        <f>ROUND(SUM(C67:K67),5)</f>
        <v>250</v>
      </c>
    </row>
    <row r="68" spans="1:13" x14ac:dyDescent="0.25">
      <c r="A68" s="2"/>
      <c r="B68" s="2" t="s">
        <v>382</v>
      </c>
      <c r="C68" s="3">
        <v>26</v>
      </c>
      <c r="D68" s="16"/>
      <c r="E68" s="3">
        <v>0</v>
      </c>
      <c r="F68" s="16"/>
      <c r="G68" s="3">
        <v>0</v>
      </c>
      <c r="H68" s="16"/>
      <c r="I68" s="3">
        <v>0</v>
      </c>
      <c r="J68" s="16"/>
      <c r="K68" s="3">
        <v>0</v>
      </c>
      <c r="L68" s="16"/>
      <c r="M68" s="3">
        <f>ROUND(SUM(C68:K68),5)</f>
        <v>26</v>
      </c>
    </row>
    <row r="69" spans="1:13" x14ac:dyDescent="0.25">
      <c r="A69" s="2"/>
      <c r="B69" s="2" t="s">
        <v>245</v>
      </c>
      <c r="C69" s="3">
        <v>0</v>
      </c>
      <c r="D69" s="16"/>
      <c r="E69" s="3">
        <v>0</v>
      </c>
      <c r="F69" s="16"/>
      <c r="G69" s="3">
        <v>0</v>
      </c>
      <c r="H69" s="16"/>
      <c r="I69" s="3">
        <v>0</v>
      </c>
      <c r="J69" s="16"/>
      <c r="K69" s="3">
        <v>250</v>
      </c>
      <c r="L69" s="16"/>
      <c r="M69" s="3">
        <f>ROUND(SUM(C69:K69),5)</f>
        <v>250</v>
      </c>
    </row>
    <row r="70" spans="1:13" x14ac:dyDescent="0.25">
      <c r="A70" s="2"/>
      <c r="B70" s="2" t="s">
        <v>246</v>
      </c>
      <c r="C70" s="3">
        <v>0</v>
      </c>
      <c r="D70" s="16"/>
      <c r="E70" s="3">
        <v>0</v>
      </c>
      <c r="F70" s="16"/>
      <c r="G70" s="3">
        <v>0</v>
      </c>
      <c r="H70" s="16"/>
      <c r="I70" s="3">
        <v>0</v>
      </c>
      <c r="J70" s="16"/>
      <c r="K70" s="3">
        <v>400</v>
      </c>
      <c r="L70" s="16"/>
      <c r="M70" s="3">
        <f>ROUND(SUM(C70:K70),5)</f>
        <v>400</v>
      </c>
    </row>
    <row r="71" spans="1:13" x14ac:dyDescent="0.25">
      <c r="A71" s="2"/>
      <c r="B71" s="2" t="s">
        <v>247</v>
      </c>
      <c r="C71" s="3">
        <v>0</v>
      </c>
      <c r="D71" s="16"/>
      <c r="E71" s="3">
        <v>0</v>
      </c>
      <c r="F71" s="16"/>
      <c r="G71" s="3">
        <v>0</v>
      </c>
      <c r="H71" s="16"/>
      <c r="I71" s="3">
        <v>0</v>
      </c>
      <c r="J71" s="16"/>
      <c r="K71" s="3">
        <v>400</v>
      </c>
      <c r="L71" s="16"/>
      <c r="M71" s="3">
        <f>ROUND(SUM(C71:K71),5)</f>
        <v>400</v>
      </c>
    </row>
    <row r="72" spans="1:13" x14ac:dyDescent="0.25">
      <c r="A72" s="2"/>
      <c r="B72" s="2" t="s">
        <v>248</v>
      </c>
      <c r="C72" s="3">
        <v>219</v>
      </c>
      <c r="D72" s="16"/>
      <c r="E72" s="3">
        <v>0</v>
      </c>
      <c r="F72" s="16"/>
      <c r="G72" s="3">
        <v>0</v>
      </c>
      <c r="H72" s="16"/>
      <c r="I72" s="3">
        <v>0</v>
      </c>
      <c r="J72" s="16"/>
      <c r="K72" s="3">
        <v>350</v>
      </c>
      <c r="L72" s="16"/>
      <c r="M72" s="3">
        <f>ROUND(SUM(C72:K72),5)</f>
        <v>569</v>
      </c>
    </row>
    <row r="73" spans="1:13" x14ac:dyDescent="0.25">
      <c r="A73" s="2"/>
      <c r="B73" s="2" t="s">
        <v>309</v>
      </c>
      <c r="C73" s="3">
        <v>0</v>
      </c>
      <c r="D73" s="16"/>
      <c r="E73" s="3">
        <v>0</v>
      </c>
      <c r="F73" s="16"/>
      <c r="G73" s="3">
        <v>0</v>
      </c>
      <c r="H73" s="16"/>
      <c r="I73" s="3">
        <v>0</v>
      </c>
      <c r="J73" s="16"/>
      <c r="K73" s="3">
        <v>-1000</v>
      </c>
      <c r="L73" s="16"/>
      <c r="M73" s="3">
        <f>ROUND(SUM(C73:K73),5)</f>
        <v>-1000</v>
      </c>
    </row>
    <row r="74" spans="1:13" x14ac:dyDescent="0.25">
      <c r="A74" s="2"/>
      <c r="B74" s="2" t="s">
        <v>381</v>
      </c>
      <c r="C74" s="3">
        <v>108</v>
      </c>
      <c r="D74" s="16"/>
      <c r="E74" s="3">
        <v>0</v>
      </c>
      <c r="F74" s="16"/>
      <c r="G74" s="3">
        <v>0</v>
      </c>
      <c r="H74" s="16"/>
      <c r="I74" s="3">
        <v>0</v>
      </c>
      <c r="J74" s="16"/>
      <c r="K74" s="3">
        <v>0</v>
      </c>
      <c r="L74" s="16"/>
      <c r="M74" s="3">
        <f>ROUND(SUM(C74:K74),5)</f>
        <v>108</v>
      </c>
    </row>
    <row r="75" spans="1:13" x14ac:dyDescent="0.25">
      <c r="A75" s="2"/>
      <c r="B75" s="2" t="s">
        <v>380</v>
      </c>
      <c r="C75" s="3">
        <v>51</v>
      </c>
      <c r="D75" s="16"/>
      <c r="E75" s="3">
        <v>0</v>
      </c>
      <c r="F75" s="16"/>
      <c r="G75" s="3">
        <v>0</v>
      </c>
      <c r="H75" s="16"/>
      <c r="I75" s="3">
        <v>0</v>
      </c>
      <c r="J75" s="16"/>
      <c r="K75" s="3">
        <v>0</v>
      </c>
      <c r="L75" s="16"/>
      <c r="M75" s="3">
        <f>ROUND(SUM(C75:K75),5)</f>
        <v>51</v>
      </c>
    </row>
    <row r="76" spans="1:13" x14ac:dyDescent="0.25">
      <c r="A76" s="2"/>
      <c r="B76" s="2" t="s">
        <v>249</v>
      </c>
      <c r="C76" s="3">
        <v>0</v>
      </c>
      <c r="D76" s="16"/>
      <c r="E76" s="3">
        <v>0</v>
      </c>
      <c r="F76" s="16"/>
      <c r="G76" s="3">
        <v>0</v>
      </c>
      <c r="H76" s="16"/>
      <c r="I76" s="3">
        <v>0</v>
      </c>
      <c r="J76" s="16"/>
      <c r="K76" s="3">
        <v>250</v>
      </c>
      <c r="L76" s="16"/>
      <c r="M76" s="3">
        <f>ROUND(SUM(C76:K76),5)</f>
        <v>250</v>
      </c>
    </row>
    <row r="77" spans="1:13" x14ac:dyDescent="0.25">
      <c r="A77" s="2"/>
      <c r="B77" s="2" t="s">
        <v>250</v>
      </c>
      <c r="C77" s="3">
        <v>0</v>
      </c>
      <c r="D77" s="16"/>
      <c r="E77" s="3">
        <v>0</v>
      </c>
      <c r="F77" s="16"/>
      <c r="G77" s="3">
        <v>0</v>
      </c>
      <c r="H77" s="16"/>
      <c r="I77" s="3">
        <v>0</v>
      </c>
      <c r="J77" s="16"/>
      <c r="K77" s="3">
        <v>250</v>
      </c>
      <c r="L77" s="16"/>
      <c r="M77" s="3">
        <f>ROUND(SUM(C77:K77),5)</f>
        <v>250</v>
      </c>
    </row>
    <row r="78" spans="1:13" x14ac:dyDescent="0.25">
      <c r="A78" s="2"/>
      <c r="B78" s="2" t="s">
        <v>251</v>
      </c>
      <c r="C78" s="3">
        <v>0</v>
      </c>
      <c r="D78" s="16"/>
      <c r="E78" s="3">
        <v>0</v>
      </c>
      <c r="F78" s="16"/>
      <c r="G78" s="3">
        <v>0</v>
      </c>
      <c r="H78" s="16"/>
      <c r="I78" s="3">
        <v>0</v>
      </c>
      <c r="J78" s="16"/>
      <c r="K78" s="3">
        <v>450</v>
      </c>
      <c r="L78" s="16"/>
      <c r="M78" s="3">
        <f>ROUND(SUM(C78:K78),5)</f>
        <v>450</v>
      </c>
    </row>
    <row r="79" spans="1:13" x14ac:dyDescent="0.25">
      <c r="A79" s="2"/>
      <c r="B79" s="2" t="s">
        <v>252</v>
      </c>
      <c r="C79" s="3">
        <v>0</v>
      </c>
      <c r="D79" s="16"/>
      <c r="E79" s="3">
        <v>0</v>
      </c>
      <c r="F79" s="16"/>
      <c r="G79" s="3">
        <v>0</v>
      </c>
      <c r="H79" s="16"/>
      <c r="I79" s="3">
        <v>0</v>
      </c>
      <c r="J79" s="16"/>
      <c r="K79" s="3">
        <v>400</v>
      </c>
      <c r="L79" s="16"/>
      <c r="M79" s="3">
        <f>ROUND(SUM(C79:K79),5)</f>
        <v>400</v>
      </c>
    </row>
    <row r="80" spans="1:13" x14ac:dyDescent="0.25">
      <c r="A80" s="2"/>
      <c r="B80" s="2" t="s">
        <v>329</v>
      </c>
      <c r="C80" s="3">
        <v>358</v>
      </c>
      <c r="D80" s="16"/>
      <c r="E80" s="3">
        <v>0</v>
      </c>
      <c r="F80" s="16"/>
      <c r="G80" s="3">
        <v>0</v>
      </c>
      <c r="H80" s="16"/>
      <c r="I80" s="3">
        <v>0</v>
      </c>
      <c r="J80" s="16"/>
      <c r="K80" s="3">
        <v>0</v>
      </c>
      <c r="L80" s="16"/>
      <c r="M80" s="3">
        <f>ROUND(SUM(C80:K80),5)</f>
        <v>358</v>
      </c>
    </row>
    <row r="81" spans="1:13" x14ac:dyDescent="0.25">
      <c r="A81" s="2"/>
      <c r="B81" s="2" t="s">
        <v>253</v>
      </c>
      <c r="C81" s="3">
        <v>0</v>
      </c>
      <c r="D81" s="16"/>
      <c r="E81" s="3">
        <v>0</v>
      </c>
      <c r="F81" s="16"/>
      <c r="G81" s="3">
        <v>0</v>
      </c>
      <c r="H81" s="16"/>
      <c r="I81" s="3">
        <v>0</v>
      </c>
      <c r="J81" s="16"/>
      <c r="K81" s="3">
        <v>400</v>
      </c>
      <c r="L81" s="16"/>
      <c r="M81" s="3">
        <f>ROUND(SUM(C81:K81),5)</f>
        <v>400</v>
      </c>
    </row>
    <row r="82" spans="1:13" x14ac:dyDescent="0.25">
      <c r="A82" s="2"/>
      <c r="B82" s="2" t="s">
        <v>254</v>
      </c>
      <c r="C82" s="3">
        <v>0</v>
      </c>
      <c r="D82" s="16"/>
      <c r="E82" s="3">
        <v>0</v>
      </c>
      <c r="F82" s="16"/>
      <c r="G82" s="3">
        <v>0</v>
      </c>
      <c r="H82" s="16"/>
      <c r="I82" s="3">
        <v>0</v>
      </c>
      <c r="J82" s="16"/>
      <c r="K82" s="3">
        <v>400</v>
      </c>
      <c r="L82" s="16"/>
      <c r="M82" s="3">
        <f>ROUND(SUM(C82:K82),5)</f>
        <v>400</v>
      </c>
    </row>
    <row r="83" spans="1:13" x14ac:dyDescent="0.25">
      <c r="A83" s="2"/>
      <c r="B83" s="2" t="s">
        <v>255</v>
      </c>
      <c r="C83" s="3">
        <v>0</v>
      </c>
      <c r="D83" s="16"/>
      <c r="E83" s="3">
        <v>0</v>
      </c>
      <c r="F83" s="16"/>
      <c r="G83" s="3">
        <v>0</v>
      </c>
      <c r="H83" s="16"/>
      <c r="I83" s="3">
        <v>0</v>
      </c>
      <c r="J83" s="16"/>
      <c r="K83" s="3">
        <v>250</v>
      </c>
      <c r="L83" s="16"/>
      <c r="M83" s="3">
        <f>ROUND(SUM(C83:K83),5)</f>
        <v>250</v>
      </c>
    </row>
    <row r="84" spans="1:13" x14ac:dyDescent="0.25">
      <c r="A84" s="2"/>
      <c r="B84" s="2" t="s">
        <v>310</v>
      </c>
      <c r="C84" s="3">
        <v>0</v>
      </c>
      <c r="D84" s="16"/>
      <c r="E84" s="3">
        <v>0</v>
      </c>
      <c r="F84" s="16"/>
      <c r="G84" s="3">
        <v>0</v>
      </c>
      <c r="H84" s="16"/>
      <c r="I84" s="3">
        <v>0</v>
      </c>
      <c r="J84" s="16"/>
      <c r="K84" s="3">
        <v>0</v>
      </c>
      <c r="L84" s="16"/>
      <c r="M84" s="3">
        <f>ROUND(SUM(C84:K84),5)</f>
        <v>0</v>
      </c>
    </row>
    <row r="85" spans="1:13" x14ac:dyDescent="0.25">
      <c r="A85" s="2"/>
      <c r="B85" s="2" t="s">
        <v>256</v>
      </c>
      <c r="C85" s="3">
        <v>0</v>
      </c>
      <c r="D85" s="16"/>
      <c r="E85" s="3">
        <v>0</v>
      </c>
      <c r="F85" s="16"/>
      <c r="G85" s="3">
        <v>0</v>
      </c>
      <c r="H85" s="16"/>
      <c r="I85" s="3">
        <v>0</v>
      </c>
      <c r="J85" s="16"/>
      <c r="K85" s="3">
        <v>185</v>
      </c>
      <c r="L85" s="16"/>
      <c r="M85" s="3">
        <f>ROUND(SUM(C85:K85),5)</f>
        <v>185</v>
      </c>
    </row>
    <row r="86" spans="1:13" x14ac:dyDescent="0.25">
      <c r="A86" s="2"/>
      <c r="B86" s="2" t="s">
        <v>257</v>
      </c>
      <c r="C86" s="3">
        <v>100</v>
      </c>
      <c r="D86" s="16"/>
      <c r="E86" s="3">
        <v>0</v>
      </c>
      <c r="F86" s="16"/>
      <c r="G86" s="3">
        <v>0</v>
      </c>
      <c r="H86" s="16"/>
      <c r="I86" s="3">
        <v>0</v>
      </c>
      <c r="J86" s="16"/>
      <c r="K86" s="3">
        <v>350</v>
      </c>
      <c r="L86" s="16"/>
      <c r="M86" s="3">
        <f>ROUND(SUM(C86:K86),5)</f>
        <v>450</v>
      </c>
    </row>
    <row r="87" spans="1:13" x14ac:dyDescent="0.25">
      <c r="A87" s="2"/>
      <c r="B87" s="2" t="s">
        <v>330</v>
      </c>
      <c r="C87" s="3">
        <v>2451</v>
      </c>
      <c r="D87" s="16"/>
      <c r="E87" s="3">
        <v>0</v>
      </c>
      <c r="F87" s="16"/>
      <c r="G87" s="3">
        <v>0</v>
      </c>
      <c r="H87" s="16"/>
      <c r="I87" s="3">
        <v>0</v>
      </c>
      <c r="J87" s="16"/>
      <c r="K87" s="3">
        <v>0</v>
      </c>
      <c r="L87" s="16"/>
      <c r="M87" s="3">
        <f>ROUND(SUM(C87:K87),5)</f>
        <v>2451</v>
      </c>
    </row>
    <row r="88" spans="1:13" x14ac:dyDescent="0.25">
      <c r="A88" s="2"/>
      <c r="B88" s="2" t="s">
        <v>379</v>
      </c>
      <c r="C88" s="3">
        <v>23</v>
      </c>
      <c r="D88" s="16"/>
      <c r="E88" s="3">
        <v>0</v>
      </c>
      <c r="F88" s="16"/>
      <c r="G88" s="3">
        <v>0</v>
      </c>
      <c r="H88" s="16"/>
      <c r="I88" s="3">
        <v>0</v>
      </c>
      <c r="J88" s="16"/>
      <c r="K88" s="3">
        <v>0</v>
      </c>
      <c r="L88" s="16"/>
      <c r="M88" s="3">
        <f>ROUND(SUM(C88:K88),5)</f>
        <v>23</v>
      </c>
    </row>
    <row r="89" spans="1:13" x14ac:dyDescent="0.25">
      <c r="A89" s="2"/>
      <c r="B89" s="2" t="s">
        <v>258</v>
      </c>
      <c r="C89" s="3">
        <v>2843</v>
      </c>
      <c r="D89" s="16"/>
      <c r="E89" s="3">
        <v>0</v>
      </c>
      <c r="F89" s="16"/>
      <c r="G89" s="3">
        <v>0</v>
      </c>
      <c r="H89" s="16"/>
      <c r="I89" s="3">
        <v>0</v>
      </c>
      <c r="J89" s="16"/>
      <c r="K89" s="3">
        <v>-7</v>
      </c>
      <c r="L89" s="16"/>
      <c r="M89" s="3">
        <f>ROUND(SUM(C89:K89),5)</f>
        <v>2836</v>
      </c>
    </row>
    <row r="90" spans="1:13" x14ac:dyDescent="0.25">
      <c r="A90" s="2"/>
      <c r="B90" s="2" t="s">
        <v>259</v>
      </c>
      <c r="C90" s="3">
        <v>1141</v>
      </c>
      <c r="D90" s="16"/>
      <c r="E90" s="3">
        <v>0</v>
      </c>
      <c r="F90" s="16"/>
      <c r="G90" s="3">
        <v>0</v>
      </c>
      <c r="H90" s="16"/>
      <c r="I90" s="3">
        <v>0</v>
      </c>
      <c r="J90" s="16"/>
      <c r="K90" s="3">
        <v>350</v>
      </c>
      <c r="L90" s="16"/>
      <c r="M90" s="3">
        <f>ROUND(SUM(C90:K90),5)</f>
        <v>1491</v>
      </c>
    </row>
    <row r="91" spans="1:13" x14ac:dyDescent="0.25">
      <c r="A91" s="2"/>
      <c r="B91" s="2" t="s">
        <v>260</v>
      </c>
      <c r="C91" s="3">
        <v>26</v>
      </c>
      <c r="D91" s="16"/>
      <c r="E91" s="3">
        <v>0</v>
      </c>
      <c r="F91" s="16"/>
      <c r="G91" s="3">
        <v>0</v>
      </c>
      <c r="H91" s="16"/>
      <c r="I91" s="3">
        <v>0</v>
      </c>
      <c r="J91" s="16"/>
      <c r="K91" s="3">
        <v>350</v>
      </c>
      <c r="L91" s="16"/>
      <c r="M91" s="3">
        <f>ROUND(SUM(C91:K91),5)</f>
        <v>376</v>
      </c>
    </row>
    <row r="92" spans="1:13" x14ac:dyDescent="0.25">
      <c r="A92" s="2"/>
      <c r="B92" s="2" t="s">
        <v>261</v>
      </c>
      <c r="C92" s="3">
        <v>0</v>
      </c>
      <c r="D92" s="16"/>
      <c r="E92" s="3">
        <v>0</v>
      </c>
      <c r="F92" s="16"/>
      <c r="G92" s="3">
        <v>0</v>
      </c>
      <c r="H92" s="16"/>
      <c r="I92" s="3">
        <v>0</v>
      </c>
      <c r="J92" s="16"/>
      <c r="K92" s="3">
        <v>250</v>
      </c>
      <c r="L92" s="16"/>
      <c r="M92" s="3">
        <f>ROUND(SUM(C92:K92),5)</f>
        <v>250</v>
      </c>
    </row>
    <row r="93" spans="1:13" x14ac:dyDescent="0.25">
      <c r="A93" s="2"/>
      <c r="B93" s="2" t="s">
        <v>331</v>
      </c>
      <c r="C93" s="3">
        <v>311.5</v>
      </c>
      <c r="D93" s="16"/>
      <c r="E93" s="3">
        <v>0</v>
      </c>
      <c r="F93" s="16"/>
      <c r="G93" s="3">
        <v>0</v>
      </c>
      <c r="H93" s="16"/>
      <c r="I93" s="3">
        <v>0</v>
      </c>
      <c r="J93" s="16"/>
      <c r="K93" s="3">
        <v>0</v>
      </c>
      <c r="L93" s="16"/>
      <c r="M93" s="3">
        <f>ROUND(SUM(C93:K93),5)</f>
        <v>311.5</v>
      </c>
    </row>
    <row r="94" spans="1:13" x14ac:dyDescent="0.25">
      <c r="A94" s="2"/>
      <c r="B94" s="2" t="s">
        <v>262</v>
      </c>
      <c r="C94" s="3">
        <v>21</v>
      </c>
      <c r="D94" s="16"/>
      <c r="E94" s="3">
        <v>0</v>
      </c>
      <c r="F94" s="16"/>
      <c r="G94" s="3">
        <v>0</v>
      </c>
      <c r="H94" s="16"/>
      <c r="I94" s="3">
        <v>0</v>
      </c>
      <c r="J94" s="16"/>
      <c r="K94" s="3">
        <v>200</v>
      </c>
      <c r="L94" s="16"/>
      <c r="M94" s="3">
        <f>ROUND(SUM(C94:K94),5)</f>
        <v>221</v>
      </c>
    </row>
    <row r="95" spans="1:13" x14ac:dyDescent="0.25">
      <c r="A95" s="2"/>
      <c r="B95" s="2" t="s">
        <v>263</v>
      </c>
      <c r="C95" s="3">
        <v>0</v>
      </c>
      <c r="D95" s="16"/>
      <c r="E95" s="3">
        <v>0</v>
      </c>
      <c r="F95" s="16"/>
      <c r="G95" s="3">
        <v>0</v>
      </c>
      <c r="H95" s="16"/>
      <c r="I95" s="3">
        <v>0</v>
      </c>
      <c r="J95" s="16"/>
      <c r="K95" s="3">
        <v>400</v>
      </c>
      <c r="L95" s="16"/>
      <c r="M95" s="3">
        <f>ROUND(SUM(C95:K95),5)</f>
        <v>400</v>
      </c>
    </row>
    <row r="96" spans="1:13" x14ac:dyDescent="0.25">
      <c r="A96" s="2"/>
      <c r="B96" s="2" t="s">
        <v>264</v>
      </c>
      <c r="C96" s="3">
        <v>0</v>
      </c>
      <c r="D96" s="16"/>
      <c r="E96" s="3">
        <v>0</v>
      </c>
      <c r="F96" s="16"/>
      <c r="G96" s="3">
        <v>0</v>
      </c>
      <c r="H96" s="16"/>
      <c r="I96" s="3">
        <v>0</v>
      </c>
      <c r="J96" s="16"/>
      <c r="K96" s="3">
        <v>250</v>
      </c>
      <c r="L96" s="16"/>
      <c r="M96" s="3">
        <f>ROUND(SUM(C96:K96),5)</f>
        <v>250</v>
      </c>
    </row>
    <row r="97" spans="1:13" x14ac:dyDescent="0.25">
      <c r="A97" s="2"/>
      <c r="B97" s="2" t="s">
        <v>378</v>
      </c>
      <c r="C97" s="3">
        <v>17</v>
      </c>
      <c r="D97" s="16"/>
      <c r="E97" s="3">
        <v>0</v>
      </c>
      <c r="F97" s="16"/>
      <c r="G97" s="3">
        <v>0</v>
      </c>
      <c r="H97" s="16"/>
      <c r="I97" s="3">
        <v>0</v>
      </c>
      <c r="J97" s="16"/>
      <c r="K97" s="3">
        <v>0</v>
      </c>
      <c r="L97" s="16"/>
      <c r="M97" s="3">
        <f>ROUND(SUM(C97:K97),5)</f>
        <v>17</v>
      </c>
    </row>
    <row r="98" spans="1:13" x14ac:dyDescent="0.25">
      <c r="A98" s="2"/>
      <c r="B98" s="2" t="s">
        <v>332</v>
      </c>
      <c r="C98" s="3">
        <v>963.5</v>
      </c>
      <c r="D98" s="16"/>
      <c r="E98" s="3">
        <v>0</v>
      </c>
      <c r="F98" s="16"/>
      <c r="G98" s="3">
        <v>0</v>
      </c>
      <c r="H98" s="16"/>
      <c r="I98" s="3">
        <v>0</v>
      </c>
      <c r="J98" s="16"/>
      <c r="K98" s="3">
        <v>0</v>
      </c>
      <c r="L98" s="16"/>
      <c r="M98" s="3">
        <f>ROUND(SUM(C98:K98),5)</f>
        <v>963.5</v>
      </c>
    </row>
    <row r="99" spans="1:13" x14ac:dyDescent="0.25">
      <c r="A99" s="2"/>
      <c r="B99" s="2" t="s">
        <v>265</v>
      </c>
      <c r="C99" s="3">
        <v>32</v>
      </c>
      <c r="D99" s="16"/>
      <c r="E99" s="3">
        <v>0</v>
      </c>
      <c r="F99" s="16"/>
      <c r="G99" s="3">
        <v>0</v>
      </c>
      <c r="H99" s="16"/>
      <c r="I99" s="3">
        <v>0</v>
      </c>
      <c r="J99" s="16"/>
      <c r="K99" s="3">
        <v>350</v>
      </c>
      <c r="L99" s="16"/>
      <c r="M99" s="3">
        <f>ROUND(SUM(C99:K99),5)</f>
        <v>382</v>
      </c>
    </row>
    <row r="100" spans="1:13" x14ac:dyDescent="0.25">
      <c r="A100" s="2"/>
      <c r="B100" s="2" t="s">
        <v>266</v>
      </c>
      <c r="C100" s="3">
        <v>356</v>
      </c>
      <c r="D100" s="16"/>
      <c r="E100" s="3">
        <v>0</v>
      </c>
      <c r="F100" s="16"/>
      <c r="G100" s="3">
        <v>0</v>
      </c>
      <c r="H100" s="16"/>
      <c r="I100" s="3">
        <v>0</v>
      </c>
      <c r="J100" s="16"/>
      <c r="K100" s="3">
        <v>7</v>
      </c>
      <c r="L100" s="16"/>
      <c r="M100" s="3">
        <f>ROUND(SUM(C100:K100),5)</f>
        <v>363</v>
      </c>
    </row>
    <row r="101" spans="1:13" x14ac:dyDescent="0.25">
      <c r="A101" s="2"/>
      <c r="B101" s="2" t="s">
        <v>267</v>
      </c>
      <c r="C101" s="3">
        <v>0</v>
      </c>
      <c r="D101" s="16"/>
      <c r="E101" s="3">
        <v>0</v>
      </c>
      <c r="F101" s="16"/>
      <c r="G101" s="3">
        <v>0</v>
      </c>
      <c r="H101" s="16"/>
      <c r="I101" s="3">
        <v>0</v>
      </c>
      <c r="J101" s="16"/>
      <c r="K101" s="3">
        <v>200</v>
      </c>
      <c r="L101" s="16"/>
      <c r="M101" s="3">
        <f>ROUND(SUM(C101:K101),5)</f>
        <v>200</v>
      </c>
    </row>
    <row r="102" spans="1:13" x14ac:dyDescent="0.25">
      <c r="A102" s="2"/>
      <c r="B102" s="2" t="s">
        <v>268</v>
      </c>
      <c r="C102" s="3">
        <v>1070</v>
      </c>
      <c r="D102" s="16"/>
      <c r="E102" s="3">
        <v>0</v>
      </c>
      <c r="F102" s="16"/>
      <c r="G102" s="3">
        <v>0</v>
      </c>
      <c r="H102" s="16"/>
      <c r="I102" s="3">
        <v>770</v>
      </c>
      <c r="J102" s="16"/>
      <c r="K102" s="3">
        <v>277</v>
      </c>
      <c r="L102" s="16"/>
      <c r="M102" s="3">
        <f>ROUND(SUM(C102:K102),5)</f>
        <v>2117</v>
      </c>
    </row>
    <row r="103" spans="1:13" x14ac:dyDescent="0.25">
      <c r="A103" s="2"/>
      <c r="B103" s="2" t="s">
        <v>377</v>
      </c>
      <c r="C103" s="3">
        <v>35</v>
      </c>
      <c r="D103" s="16"/>
      <c r="E103" s="3">
        <v>0</v>
      </c>
      <c r="F103" s="16"/>
      <c r="G103" s="3">
        <v>0</v>
      </c>
      <c r="H103" s="16"/>
      <c r="I103" s="3">
        <v>0</v>
      </c>
      <c r="J103" s="16"/>
      <c r="K103" s="3">
        <v>0</v>
      </c>
      <c r="L103" s="16"/>
      <c r="M103" s="3">
        <f>ROUND(SUM(C103:K103),5)</f>
        <v>35</v>
      </c>
    </row>
    <row r="104" spans="1:13" x14ac:dyDescent="0.25">
      <c r="A104" s="2"/>
      <c r="B104" s="2" t="s">
        <v>376</v>
      </c>
      <c r="C104" s="3">
        <v>71</v>
      </c>
      <c r="D104" s="16"/>
      <c r="E104" s="3">
        <v>0</v>
      </c>
      <c r="F104" s="16"/>
      <c r="G104" s="3">
        <v>0</v>
      </c>
      <c r="H104" s="16"/>
      <c r="I104" s="3">
        <v>0</v>
      </c>
      <c r="J104" s="16"/>
      <c r="K104" s="3">
        <v>0</v>
      </c>
      <c r="L104" s="16"/>
      <c r="M104" s="3">
        <f>ROUND(SUM(C104:K104),5)</f>
        <v>71</v>
      </c>
    </row>
    <row r="105" spans="1:13" x14ac:dyDescent="0.25">
      <c r="A105" s="2"/>
      <c r="B105" s="2" t="s">
        <v>333</v>
      </c>
      <c r="C105" s="3">
        <v>837</v>
      </c>
      <c r="D105" s="16"/>
      <c r="E105" s="3">
        <v>0</v>
      </c>
      <c r="F105" s="16"/>
      <c r="G105" s="3">
        <v>0</v>
      </c>
      <c r="H105" s="16"/>
      <c r="I105" s="3">
        <v>0</v>
      </c>
      <c r="J105" s="16"/>
      <c r="K105" s="3">
        <v>0</v>
      </c>
      <c r="L105" s="16"/>
      <c r="M105" s="3">
        <f>ROUND(SUM(C105:K105),5)</f>
        <v>837</v>
      </c>
    </row>
    <row r="106" spans="1:13" x14ac:dyDescent="0.25">
      <c r="A106" s="2"/>
      <c r="B106" s="2" t="s">
        <v>375</v>
      </c>
      <c r="C106" s="3">
        <v>236</v>
      </c>
      <c r="D106" s="16"/>
      <c r="E106" s="3">
        <v>0</v>
      </c>
      <c r="F106" s="16"/>
      <c r="G106" s="3">
        <v>0</v>
      </c>
      <c r="H106" s="16"/>
      <c r="I106" s="3">
        <v>0</v>
      </c>
      <c r="J106" s="16"/>
      <c r="K106" s="3">
        <v>0</v>
      </c>
      <c r="L106" s="16"/>
      <c r="M106" s="3">
        <f>ROUND(SUM(C106:K106),5)</f>
        <v>236</v>
      </c>
    </row>
    <row r="107" spans="1:13" x14ac:dyDescent="0.25">
      <c r="A107" s="2"/>
      <c r="B107" s="2" t="s">
        <v>269</v>
      </c>
      <c r="C107" s="3">
        <v>570</v>
      </c>
      <c r="D107" s="16"/>
      <c r="E107" s="3">
        <v>0</v>
      </c>
      <c r="F107" s="16"/>
      <c r="G107" s="3">
        <v>0</v>
      </c>
      <c r="H107" s="16"/>
      <c r="I107" s="3">
        <v>0</v>
      </c>
      <c r="J107" s="16"/>
      <c r="K107" s="3">
        <v>350</v>
      </c>
      <c r="L107" s="16"/>
      <c r="M107" s="3">
        <f>ROUND(SUM(C107:K107),5)</f>
        <v>920</v>
      </c>
    </row>
    <row r="108" spans="1:13" x14ac:dyDescent="0.25">
      <c r="A108" s="2"/>
      <c r="B108" s="2" t="s">
        <v>311</v>
      </c>
      <c r="C108" s="3">
        <v>372.5</v>
      </c>
      <c r="D108" s="16"/>
      <c r="E108" s="3">
        <v>0</v>
      </c>
      <c r="F108" s="16"/>
      <c r="G108" s="3">
        <v>0</v>
      </c>
      <c r="H108" s="16"/>
      <c r="I108" s="3">
        <v>0</v>
      </c>
      <c r="J108" s="16"/>
      <c r="K108" s="3">
        <v>0</v>
      </c>
      <c r="L108" s="16"/>
      <c r="M108" s="3">
        <f>ROUND(SUM(C108:K108),5)</f>
        <v>372.5</v>
      </c>
    </row>
    <row r="109" spans="1:13" x14ac:dyDescent="0.25">
      <c r="A109" s="2"/>
      <c r="B109" s="2" t="s">
        <v>374</v>
      </c>
      <c r="C109" s="3">
        <v>40</v>
      </c>
      <c r="D109" s="16"/>
      <c r="E109" s="3">
        <v>0</v>
      </c>
      <c r="F109" s="16"/>
      <c r="G109" s="3">
        <v>0</v>
      </c>
      <c r="H109" s="16"/>
      <c r="I109" s="3">
        <v>0</v>
      </c>
      <c r="J109" s="16"/>
      <c r="K109" s="3">
        <v>0</v>
      </c>
      <c r="L109" s="16"/>
      <c r="M109" s="3">
        <f>ROUND(SUM(C109:K109),5)</f>
        <v>40</v>
      </c>
    </row>
    <row r="110" spans="1:13" x14ac:dyDescent="0.25">
      <c r="A110" s="2"/>
      <c r="B110" s="2" t="s">
        <v>373</v>
      </c>
      <c r="C110" s="3">
        <v>25</v>
      </c>
      <c r="D110" s="16"/>
      <c r="E110" s="3">
        <v>0</v>
      </c>
      <c r="F110" s="16"/>
      <c r="G110" s="3">
        <v>0</v>
      </c>
      <c r="H110" s="16"/>
      <c r="I110" s="3">
        <v>0</v>
      </c>
      <c r="J110" s="16"/>
      <c r="K110" s="3">
        <v>0</v>
      </c>
      <c r="L110" s="16"/>
      <c r="M110" s="3">
        <f>ROUND(SUM(C110:K110),5)</f>
        <v>25</v>
      </c>
    </row>
    <row r="111" spans="1:13" x14ac:dyDescent="0.25">
      <c r="A111" s="2"/>
      <c r="B111" s="2" t="s">
        <v>270</v>
      </c>
      <c r="C111" s="3">
        <v>268</v>
      </c>
      <c r="D111" s="16"/>
      <c r="E111" s="3">
        <v>0</v>
      </c>
      <c r="F111" s="16"/>
      <c r="G111" s="3">
        <v>0</v>
      </c>
      <c r="H111" s="16"/>
      <c r="I111" s="3">
        <v>1064</v>
      </c>
      <c r="J111" s="16"/>
      <c r="K111" s="3">
        <v>-76.67</v>
      </c>
      <c r="L111" s="16"/>
      <c r="M111" s="3">
        <f>ROUND(SUM(C111:K111),5)</f>
        <v>1255.33</v>
      </c>
    </row>
    <row r="112" spans="1:13" x14ac:dyDescent="0.25">
      <c r="A112" s="2"/>
      <c r="B112" s="2" t="s">
        <v>271</v>
      </c>
      <c r="C112" s="3">
        <v>0</v>
      </c>
      <c r="D112" s="16"/>
      <c r="E112" s="3">
        <v>0</v>
      </c>
      <c r="F112" s="16"/>
      <c r="G112" s="3">
        <v>0</v>
      </c>
      <c r="H112" s="16"/>
      <c r="I112" s="3">
        <v>0</v>
      </c>
      <c r="J112" s="16"/>
      <c r="K112" s="3">
        <v>400</v>
      </c>
      <c r="L112" s="16"/>
      <c r="M112" s="3">
        <f>ROUND(SUM(C112:K112),5)</f>
        <v>400</v>
      </c>
    </row>
    <row r="113" spans="1:13" x14ac:dyDescent="0.25">
      <c r="A113" s="2"/>
      <c r="B113" s="2" t="s">
        <v>272</v>
      </c>
      <c r="C113" s="3">
        <v>0</v>
      </c>
      <c r="D113" s="16"/>
      <c r="E113" s="3">
        <v>0</v>
      </c>
      <c r="F113" s="16"/>
      <c r="G113" s="3">
        <v>0</v>
      </c>
      <c r="H113" s="16"/>
      <c r="I113" s="3">
        <v>0</v>
      </c>
      <c r="J113" s="16"/>
      <c r="K113" s="3">
        <v>483.33</v>
      </c>
      <c r="L113" s="16"/>
      <c r="M113" s="3">
        <f>ROUND(SUM(C113:K113),5)</f>
        <v>483.33</v>
      </c>
    </row>
    <row r="114" spans="1:13" x14ac:dyDescent="0.25">
      <c r="A114" s="2"/>
      <c r="B114" s="2" t="s">
        <v>273</v>
      </c>
      <c r="C114" s="3">
        <v>1266.5</v>
      </c>
      <c r="D114" s="16"/>
      <c r="E114" s="3">
        <v>0</v>
      </c>
      <c r="F114" s="16"/>
      <c r="G114" s="3">
        <v>0</v>
      </c>
      <c r="H114" s="16"/>
      <c r="I114" s="3">
        <v>0</v>
      </c>
      <c r="J114" s="16"/>
      <c r="K114" s="3">
        <v>-1680</v>
      </c>
      <c r="L114" s="16"/>
      <c r="M114" s="3">
        <f>ROUND(SUM(C114:K114),5)</f>
        <v>-413.5</v>
      </c>
    </row>
    <row r="115" spans="1:13" x14ac:dyDescent="0.25">
      <c r="A115" s="2"/>
      <c r="B115" s="2" t="s">
        <v>274</v>
      </c>
      <c r="C115" s="3">
        <v>57</v>
      </c>
      <c r="D115" s="16"/>
      <c r="E115" s="3">
        <v>0</v>
      </c>
      <c r="F115" s="16"/>
      <c r="G115" s="3">
        <v>0</v>
      </c>
      <c r="H115" s="16"/>
      <c r="I115" s="3">
        <v>0</v>
      </c>
      <c r="J115" s="16"/>
      <c r="K115" s="3">
        <v>0.5</v>
      </c>
      <c r="L115" s="16"/>
      <c r="M115" s="3">
        <f>ROUND(SUM(C115:K115),5)</f>
        <v>57.5</v>
      </c>
    </row>
    <row r="116" spans="1:13" x14ac:dyDescent="0.25">
      <c r="A116" s="2"/>
      <c r="B116" s="2" t="s">
        <v>275</v>
      </c>
      <c r="C116" s="3">
        <v>0</v>
      </c>
      <c r="D116" s="16"/>
      <c r="E116" s="3">
        <v>0</v>
      </c>
      <c r="F116" s="16"/>
      <c r="G116" s="3">
        <v>0</v>
      </c>
      <c r="H116" s="16"/>
      <c r="I116" s="3">
        <v>0</v>
      </c>
      <c r="J116" s="16"/>
      <c r="K116" s="3">
        <v>250</v>
      </c>
      <c r="L116" s="16"/>
      <c r="M116" s="3">
        <f>ROUND(SUM(C116:K116),5)</f>
        <v>250</v>
      </c>
    </row>
    <row r="117" spans="1:13" x14ac:dyDescent="0.25">
      <c r="A117" s="2"/>
      <c r="B117" s="2" t="s">
        <v>372</v>
      </c>
      <c r="C117" s="3">
        <v>45</v>
      </c>
      <c r="D117" s="16"/>
      <c r="E117" s="3">
        <v>0</v>
      </c>
      <c r="F117" s="16"/>
      <c r="G117" s="3">
        <v>0</v>
      </c>
      <c r="H117" s="16"/>
      <c r="I117" s="3">
        <v>0</v>
      </c>
      <c r="J117" s="16"/>
      <c r="K117" s="3">
        <v>0</v>
      </c>
      <c r="L117" s="16"/>
      <c r="M117" s="3">
        <f>ROUND(SUM(C117:K117),5)</f>
        <v>45</v>
      </c>
    </row>
    <row r="118" spans="1:13" x14ac:dyDescent="0.25">
      <c r="A118" s="2"/>
      <c r="B118" s="2" t="s">
        <v>276</v>
      </c>
      <c r="C118" s="3">
        <v>0</v>
      </c>
      <c r="D118" s="16"/>
      <c r="E118" s="3">
        <v>0</v>
      </c>
      <c r="F118" s="16"/>
      <c r="G118" s="3">
        <v>0</v>
      </c>
      <c r="H118" s="16"/>
      <c r="I118" s="3">
        <v>0</v>
      </c>
      <c r="J118" s="16"/>
      <c r="K118" s="3">
        <v>223.58</v>
      </c>
      <c r="L118" s="16"/>
      <c r="M118" s="3">
        <f>ROUND(SUM(C118:K118),5)</f>
        <v>223.58</v>
      </c>
    </row>
    <row r="119" spans="1:13" x14ac:dyDescent="0.25">
      <c r="A119" s="2"/>
      <c r="B119" s="2" t="s">
        <v>312</v>
      </c>
      <c r="C119" s="3">
        <v>0</v>
      </c>
      <c r="D119" s="16"/>
      <c r="E119" s="3">
        <v>0</v>
      </c>
      <c r="F119" s="16"/>
      <c r="G119" s="3">
        <v>0</v>
      </c>
      <c r="H119" s="16"/>
      <c r="I119" s="3">
        <v>0</v>
      </c>
      <c r="J119" s="16"/>
      <c r="K119" s="3">
        <v>400</v>
      </c>
      <c r="L119" s="16"/>
      <c r="M119" s="3">
        <f>ROUND(SUM(C119:K119),5)</f>
        <v>400</v>
      </c>
    </row>
    <row r="120" spans="1:13" x14ac:dyDescent="0.25">
      <c r="A120" s="2"/>
      <c r="B120" s="2" t="s">
        <v>277</v>
      </c>
      <c r="C120" s="3">
        <v>0</v>
      </c>
      <c r="D120" s="16"/>
      <c r="E120" s="3">
        <v>0</v>
      </c>
      <c r="F120" s="16"/>
      <c r="G120" s="3">
        <v>0</v>
      </c>
      <c r="H120" s="16"/>
      <c r="I120" s="3">
        <v>0</v>
      </c>
      <c r="J120" s="16"/>
      <c r="K120" s="3">
        <v>400</v>
      </c>
      <c r="L120" s="16"/>
      <c r="M120" s="3">
        <f>ROUND(SUM(C120:K120),5)</f>
        <v>400</v>
      </c>
    </row>
    <row r="121" spans="1:13" x14ac:dyDescent="0.25">
      <c r="A121" s="2"/>
      <c r="B121" s="2" t="s">
        <v>278</v>
      </c>
      <c r="C121" s="3">
        <v>23</v>
      </c>
      <c r="D121" s="16"/>
      <c r="E121" s="3">
        <v>0</v>
      </c>
      <c r="F121" s="16"/>
      <c r="G121" s="3">
        <v>0</v>
      </c>
      <c r="H121" s="16"/>
      <c r="I121" s="3">
        <v>0</v>
      </c>
      <c r="J121" s="16"/>
      <c r="K121" s="3">
        <v>350</v>
      </c>
      <c r="L121" s="16"/>
      <c r="M121" s="3">
        <f>ROUND(SUM(C121:K121),5)</f>
        <v>373</v>
      </c>
    </row>
    <row r="122" spans="1:13" x14ac:dyDescent="0.25">
      <c r="A122" s="2"/>
      <c r="B122" s="2" t="s">
        <v>279</v>
      </c>
      <c r="C122" s="3">
        <v>0</v>
      </c>
      <c r="D122" s="16"/>
      <c r="E122" s="3">
        <v>0</v>
      </c>
      <c r="F122" s="16"/>
      <c r="G122" s="3">
        <v>0</v>
      </c>
      <c r="H122" s="16"/>
      <c r="I122" s="3">
        <v>0</v>
      </c>
      <c r="J122" s="16"/>
      <c r="K122" s="3">
        <v>250</v>
      </c>
      <c r="L122" s="16"/>
      <c r="M122" s="3">
        <f>ROUND(SUM(C122:K122),5)</f>
        <v>250</v>
      </c>
    </row>
    <row r="123" spans="1:13" x14ac:dyDescent="0.25">
      <c r="A123" s="2"/>
      <c r="B123" s="2" t="s">
        <v>280</v>
      </c>
      <c r="C123" s="3">
        <v>24</v>
      </c>
      <c r="D123" s="16"/>
      <c r="E123" s="3">
        <v>0</v>
      </c>
      <c r="F123" s="16"/>
      <c r="G123" s="3">
        <v>0</v>
      </c>
      <c r="H123" s="16"/>
      <c r="I123" s="3">
        <v>0</v>
      </c>
      <c r="J123" s="16"/>
      <c r="K123" s="3">
        <v>350</v>
      </c>
      <c r="L123" s="16"/>
      <c r="M123" s="3">
        <f>ROUND(SUM(C123:K123),5)</f>
        <v>374</v>
      </c>
    </row>
    <row r="124" spans="1:13" x14ac:dyDescent="0.25">
      <c r="A124" s="2"/>
      <c r="B124" s="2" t="s">
        <v>281</v>
      </c>
      <c r="C124" s="3">
        <v>598</v>
      </c>
      <c r="D124" s="16"/>
      <c r="E124" s="3">
        <v>0</v>
      </c>
      <c r="F124" s="16"/>
      <c r="G124" s="3">
        <v>0</v>
      </c>
      <c r="H124" s="16"/>
      <c r="I124" s="3">
        <v>0</v>
      </c>
      <c r="J124" s="16"/>
      <c r="K124" s="3">
        <v>350</v>
      </c>
      <c r="L124" s="16"/>
      <c r="M124" s="3">
        <f>ROUND(SUM(C124:K124),5)</f>
        <v>948</v>
      </c>
    </row>
    <row r="125" spans="1:13" x14ac:dyDescent="0.25">
      <c r="A125" s="2"/>
      <c r="B125" s="2" t="s">
        <v>282</v>
      </c>
      <c r="C125" s="3">
        <v>0</v>
      </c>
      <c r="D125" s="16"/>
      <c r="E125" s="3">
        <v>0</v>
      </c>
      <c r="F125" s="16"/>
      <c r="G125" s="3">
        <v>0</v>
      </c>
      <c r="H125" s="16"/>
      <c r="I125" s="3">
        <v>0</v>
      </c>
      <c r="J125" s="16"/>
      <c r="K125" s="3">
        <v>400</v>
      </c>
      <c r="L125" s="16"/>
      <c r="M125" s="3">
        <f>ROUND(SUM(C125:K125),5)</f>
        <v>400</v>
      </c>
    </row>
    <row r="126" spans="1:13" x14ac:dyDescent="0.25">
      <c r="A126" s="2"/>
      <c r="B126" s="2" t="s">
        <v>283</v>
      </c>
      <c r="C126" s="3">
        <v>0</v>
      </c>
      <c r="D126" s="16"/>
      <c r="E126" s="3">
        <v>0</v>
      </c>
      <c r="F126" s="16"/>
      <c r="G126" s="3">
        <v>0</v>
      </c>
      <c r="H126" s="16"/>
      <c r="I126" s="3">
        <v>0</v>
      </c>
      <c r="J126" s="16"/>
      <c r="K126" s="3">
        <v>400</v>
      </c>
      <c r="L126" s="16"/>
      <c r="M126" s="3">
        <f>ROUND(SUM(C126:K126),5)</f>
        <v>400</v>
      </c>
    </row>
    <row r="127" spans="1:13" x14ac:dyDescent="0.25">
      <c r="A127" s="2"/>
      <c r="B127" s="2" t="s">
        <v>284</v>
      </c>
      <c r="C127" s="3">
        <v>29</v>
      </c>
      <c r="D127" s="16"/>
      <c r="E127" s="3">
        <v>0</v>
      </c>
      <c r="F127" s="16"/>
      <c r="G127" s="3">
        <v>0</v>
      </c>
      <c r="H127" s="16"/>
      <c r="I127" s="3">
        <v>0</v>
      </c>
      <c r="J127" s="16"/>
      <c r="K127" s="3">
        <v>0</v>
      </c>
      <c r="L127" s="16"/>
      <c r="M127" s="3">
        <f>ROUND(SUM(C127:K127),5)</f>
        <v>29</v>
      </c>
    </row>
    <row r="128" spans="1:13" x14ac:dyDescent="0.25">
      <c r="A128" s="2"/>
      <c r="B128" s="2" t="s">
        <v>285</v>
      </c>
      <c r="C128" s="3">
        <v>0</v>
      </c>
      <c r="D128" s="16"/>
      <c r="E128" s="3">
        <v>0</v>
      </c>
      <c r="F128" s="16"/>
      <c r="G128" s="3">
        <v>0</v>
      </c>
      <c r="H128" s="16"/>
      <c r="I128" s="3">
        <v>0</v>
      </c>
      <c r="J128" s="16"/>
      <c r="K128" s="3">
        <v>1250</v>
      </c>
      <c r="L128" s="16"/>
      <c r="M128" s="3">
        <f>ROUND(SUM(C128:K128),5)</f>
        <v>1250</v>
      </c>
    </row>
    <row r="129" spans="1:14" x14ac:dyDescent="0.25">
      <c r="A129" s="2"/>
      <c r="B129" s="2" t="s">
        <v>286</v>
      </c>
      <c r="C129" s="3">
        <v>580.5</v>
      </c>
      <c r="D129" s="16"/>
      <c r="E129" s="3">
        <v>0</v>
      </c>
      <c r="F129" s="16"/>
      <c r="G129" s="3">
        <v>0</v>
      </c>
      <c r="H129" s="16"/>
      <c r="I129" s="3">
        <v>0.45</v>
      </c>
      <c r="J129" s="16"/>
      <c r="K129" s="3">
        <v>350</v>
      </c>
      <c r="L129" s="16"/>
      <c r="M129" s="3">
        <f>ROUND(SUM(C129:K129),5)</f>
        <v>930.95</v>
      </c>
    </row>
    <row r="130" spans="1:14" x14ac:dyDescent="0.25">
      <c r="A130" s="2"/>
      <c r="B130" s="2" t="s">
        <v>287</v>
      </c>
      <c r="C130" s="3">
        <v>0</v>
      </c>
      <c r="D130" s="16"/>
      <c r="E130" s="3">
        <v>0</v>
      </c>
      <c r="F130" s="16"/>
      <c r="G130" s="3">
        <v>0</v>
      </c>
      <c r="H130" s="16"/>
      <c r="I130" s="3">
        <v>0</v>
      </c>
      <c r="J130" s="16"/>
      <c r="K130" s="3">
        <v>250</v>
      </c>
      <c r="L130" s="16"/>
      <c r="M130" s="3">
        <f>ROUND(SUM(C130:K130),5)</f>
        <v>250</v>
      </c>
    </row>
    <row r="131" spans="1:14" x14ac:dyDescent="0.25">
      <c r="A131" s="2"/>
      <c r="B131" s="2" t="s">
        <v>334</v>
      </c>
      <c r="C131" s="3">
        <v>308</v>
      </c>
      <c r="D131" s="16"/>
      <c r="E131" s="3">
        <v>0</v>
      </c>
      <c r="F131" s="16"/>
      <c r="G131" s="3">
        <v>0</v>
      </c>
      <c r="H131" s="16"/>
      <c r="I131" s="3">
        <v>0</v>
      </c>
      <c r="J131" s="16"/>
      <c r="K131" s="3">
        <v>0</v>
      </c>
      <c r="L131" s="16"/>
      <c r="M131" s="3">
        <f>ROUND(SUM(C131:K131),5)</f>
        <v>308</v>
      </c>
    </row>
    <row r="132" spans="1:14" x14ac:dyDescent="0.25">
      <c r="A132" s="2"/>
      <c r="B132" s="2" t="s">
        <v>288</v>
      </c>
      <c r="C132" s="3">
        <v>395.5</v>
      </c>
      <c r="D132" s="16"/>
      <c r="E132" s="3">
        <v>0</v>
      </c>
      <c r="F132" s="16"/>
      <c r="G132" s="3">
        <v>0</v>
      </c>
      <c r="H132" s="16"/>
      <c r="I132" s="3">
        <v>367.5</v>
      </c>
      <c r="J132" s="16"/>
      <c r="K132" s="3">
        <v>935</v>
      </c>
      <c r="L132" s="16"/>
      <c r="M132" s="3">
        <f>ROUND(SUM(C132:K132),5)</f>
        <v>1698</v>
      </c>
    </row>
    <row r="133" spans="1:14" ht="15.75" thickBot="1" x14ac:dyDescent="0.3">
      <c r="A133" s="2"/>
      <c r="B133" s="2" t="s">
        <v>289</v>
      </c>
      <c r="C133" s="4">
        <v>0</v>
      </c>
      <c r="D133" s="16"/>
      <c r="E133" s="4">
        <v>0</v>
      </c>
      <c r="F133" s="16"/>
      <c r="G133" s="4">
        <v>0</v>
      </c>
      <c r="H133" s="16"/>
      <c r="I133" s="4">
        <v>0</v>
      </c>
      <c r="J133" s="16"/>
      <c r="K133" s="4">
        <v>250</v>
      </c>
      <c r="L133" s="16"/>
      <c r="M133" s="4">
        <f>ROUND(SUM(C133:K133),5)</f>
        <v>250</v>
      </c>
    </row>
    <row r="134" spans="1:14" s="9" customFormat="1" ht="12" thickBot="1" x14ac:dyDescent="0.25">
      <c r="A134" s="2" t="s">
        <v>103</v>
      </c>
      <c r="B134" s="2"/>
      <c r="C134" s="8">
        <f>ROUND(SUM(C2:C133),5)</f>
        <v>29371.5</v>
      </c>
      <c r="D134" s="2"/>
      <c r="E134" s="8">
        <f>ROUND(SUM(E2:E133),5)</f>
        <v>0</v>
      </c>
      <c r="F134" s="2"/>
      <c r="G134" s="8">
        <f>ROUND(SUM(G2:G133),5)</f>
        <v>0</v>
      </c>
      <c r="H134" s="2"/>
      <c r="I134" s="8">
        <f>ROUND(SUM(I2:I133),5)</f>
        <v>4755.2</v>
      </c>
      <c r="J134" s="2"/>
      <c r="K134" s="8">
        <f>ROUND(SUM(K2:K133),5)</f>
        <v>23259.94</v>
      </c>
      <c r="L134" s="2"/>
      <c r="M134" s="8">
        <f>ROUND(SUM(C134:K134),5)</f>
        <v>57386.64</v>
      </c>
      <c r="N134" s="28" t="s">
        <v>389</v>
      </c>
    </row>
    <row r="135" spans="1:14" ht="15.75" thickTop="1" x14ac:dyDescent="0.25"/>
    <row r="141" spans="1:14" ht="15.75" thickBot="1" x14ac:dyDescent="0.3">
      <c r="A141" s="10"/>
      <c r="B141" s="10"/>
      <c r="C141" s="11" t="s">
        <v>192</v>
      </c>
      <c r="D141" s="15"/>
      <c r="E141" s="11" t="s">
        <v>193</v>
      </c>
      <c r="F141" s="15"/>
      <c r="G141" s="11" t="s">
        <v>194</v>
      </c>
      <c r="H141" s="15"/>
      <c r="I141" s="11" t="s">
        <v>195</v>
      </c>
      <c r="J141" s="15"/>
      <c r="K141" s="11" t="s">
        <v>196</v>
      </c>
      <c r="L141" s="15"/>
      <c r="M141" s="11" t="s">
        <v>103</v>
      </c>
    </row>
    <row r="142" spans="1:14" ht="15.75" thickTop="1" x14ac:dyDescent="0.25">
      <c r="A142" s="2"/>
      <c r="B142" s="2" t="s">
        <v>303</v>
      </c>
      <c r="C142" s="3">
        <v>0</v>
      </c>
      <c r="D142" s="16"/>
      <c r="E142" s="3">
        <v>0</v>
      </c>
      <c r="F142" s="16"/>
      <c r="G142" s="3">
        <v>0</v>
      </c>
      <c r="H142" s="16"/>
      <c r="I142" s="3">
        <v>0</v>
      </c>
      <c r="J142" s="16"/>
      <c r="K142" s="3">
        <v>0</v>
      </c>
      <c r="L142" s="16"/>
      <c r="M142" s="3">
        <f>ROUND(SUM(C142:K142),5)</f>
        <v>0</v>
      </c>
    </row>
    <row r="143" spans="1:14" x14ac:dyDescent="0.25">
      <c r="A143" s="2"/>
      <c r="B143" s="2" t="s">
        <v>304</v>
      </c>
      <c r="C143" s="3">
        <v>0</v>
      </c>
      <c r="D143" s="16"/>
      <c r="E143" s="3">
        <v>0</v>
      </c>
      <c r="F143" s="16"/>
      <c r="G143" s="3">
        <v>0</v>
      </c>
      <c r="H143" s="16"/>
      <c r="I143" s="3">
        <v>0</v>
      </c>
      <c r="J143" s="16"/>
      <c r="K143" s="3">
        <v>0</v>
      </c>
      <c r="L143" s="16"/>
      <c r="M143" s="3">
        <f>ROUND(SUM(C143:K143),5)</f>
        <v>0</v>
      </c>
    </row>
    <row r="144" spans="1:14" x14ac:dyDescent="0.25">
      <c r="A144" s="2"/>
      <c r="B144" s="2" t="s">
        <v>390</v>
      </c>
      <c r="C144" s="3">
        <v>0</v>
      </c>
      <c r="D144" s="16"/>
      <c r="E144" s="3">
        <v>400</v>
      </c>
      <c r="F144" s="16"/>
      <c r="G144" s="3">
        <v>0</v>
      </c>
      <c r="H144" s="16"/>
      <c r="I144" s="3">
        <v>0</v>
      </c>
      <c r="J144" s="16"/>
      <c r="K144" s="3">
        <v>0</v>
      </c>
      <c r="L144" s="16"/>
      <c r="M144" s="3">
        <f>ROUND(SUM(C144:K144),5)</f>
        <v>400</v>
      </c>
    </row>
    <row r="145" spans="1:13" x14ac:dyDescent="0.25">
      <c r="A145" s="2"/>
      <c r="B145" s="2" t="s">
        <v>323</v>
      </c>
      <c r="C145" s="3">
        <v>56</v>
      </c>
      <c r="D145" s="16"/>
      <c r="E145" s="3">
        <v>0</v>
      </c>
      <c r="F145" s="16"/>
      <c r="G145" s="3">
        <v>0</v>
      </c>
      <c r="H145" s="16"/>
      <c r="I145" s="3">
        <v>0</v>
      </c>
      <c r="J145" s="16"/>
      <c r="K145" s="3">
        <v>0</v>
      </c>
      <c r="L145" s="16"/>
      <c r="M145" s="3">
        <f>ROUND(SUM(C145:K145),5)</f>
        <v>56</v>
      </c>
    </row>
    <row r="146" spans="1:13" x14ac:dyDescent="0.25">
      <c r="A146" s="2"/>
      <c r="B146" s="2" t="s">
        <v>197</v>
      </c>
      <c r="C146" s="3">
        <v>7</v>
      </c>
      <c r="D146" s="16"/>
      <c r="E146" s="3">
        <v>98</v>
      </c>
      <c r="F146" s="16"/>
      <c r="G146" s="3">
        <v>0</v>
      </c>
      <c r="H146" s="16"/>
      <c r="I146" s="3">
        <v>0</v>
      </c>
      <c r="J146" s="16"/>
      <c r="K146" s="3">
        <v>2145.48</v>
      </c>
      <c r="L146" s="16"/>
      <c r="M146" s="3">
        <f>ROUND(SUM(C146:K146),5)</f>
        <v>2250.48</v>
      </c>
    </row>
    <row r="147" spans="1:13" x14ac:dyDescent="0.25">
      <c r="A147" s="2"/>
      <c r="B147" s="2" t="s">
        <v>391</v>
      </c>
      <c r="C147" s="3">
        <v>0</v>
      </c>
      <c r="D147" s="16"/>
      <c r="E147" s="3">
        <v>400</v>
      </c>
      <c r="F147" s="16"/>
      <c r="G147" s="3">
        <v>0</v>
      </c>
      <c r="H147" s="16"/>
      <c r="I147" s="3">
        <v>0</v>
      </c>
      <c r="J147" s="16"/>
      <c r="K147" s="3">
        <v>0</v>
      </c>
      <c r="L147" s="16"/>
      <c r="M147" s="3">
        <f>ROUND(SUM(C147:K147),5)</f>
        <v>400</v>
      </c>
    </row>
    <row r="148" spans="1:13" x14ac:dyDescent="0.25">
      <c r="A148" s="2"/>
      <c r="B148" s="2" t="s">
        <v>198</v>
      </c>
      <c r="C148" s="3">
        <v>0</v>
      </c>
      <c r="D148" s="16"/>
      <c r="E148" s="3">
        <v>0</v>
      </c>
      <c r="F148" s="16"/>
      <c r="G148" s="3">
        <v>0</v>
      </c>
      <c r="H148" s="16"/>
      <c r="I148" s="3">
        <v>0</v>
      </c>
      <c r="J148" s="16"/>
      <c r="K148" s="3">
        <v>250</v>
      </c>
      <c r="L148" s="16"/>
      <c r="M148" s="3">
        <f>ROUND(SUM(C148:K148),5)</f>
        <v>250</v>
      </c>
    </row>
    <row r="149" spans="1:13" x14ac:dyDescent="0.25">
      <c r="A149" s="2"/>
      <c r="B149" s="2" t="s">
        <v>199</v>
      </c>
      <c r="C149" s="3">
        <v>0</v>
      </c>
      <c r="D149" s="16"/>
      <c r="E149" s="3">
        <v>0</v>
      </c>
      <c r="F149" s="16"/>
      <c r="G149" s="3">
        <v>0</v>
      </c>
      <c r="H149" s="16"/>
      <c r="I149" s="3">
        <v>0</v>
      </c>
      <c r="J149" s="16"/>
      <c r="K149" s="3">
        <v>35</v>
      </c>
      <c r="L149" s="16"/>
      <c r="M149" s="3">
        <f>ROUND(SUM(C149:K149),5)</f>
        <v>35</v>
      </c>
    </row>
    <row r="150" spans="1:13" x14ac:dyDescent="0.25">
      <c r="A150" s="2"/>
      <c r="B150" s="2" t="s">
        <v>200</v>
      </c>
      <c r="C150" s="3">
        <v>0</v>
      </c>
      <c r="D150" s="16"/>
      <c r="E150" s="3">
        <v>0</v>
      </c>
      <c r="F150" s="16"/>
      <c r="G150" s="3">
        <v>0</v>
      </c>
      <c r="H150" s="16"/>
      <c r="I150" s="3">
        <v>0</v>
      </c>
      <c r="J150" s="16"/>
      <c r="K150" s="3">
        <v>400</v>
      </c>
      <c r="L150" s="16"/>
      <c r="M150" s="3">
        <f>ROUND(SUM(C150:K150),5)</f>
        <v>400</v>
      </c>
    </row>
    <row r="151" spans="1:13" x14ac:dyDescent="0.25">
      <c r="A151" s="2"/>
      <c r="B151" s="2" t="s">
        <v>201</v>
      </c>
      <c r="C151" s="3">
        <v>0</v>
      </c>
      <c r="D151" s="16"/>
      <c r="E151" s="3">
        <v>0</v>
      </c>
      <c r="F151" s="16"/>
      <c r="G151" s="3">
        <v>0</v>
      </c>
      <c r="H151" s="16"/>
      <c r="I151" s="3">
        <v>0</v>
      </c>
      <c r="J151" s="16"/>
      <c r="K151" s="3">
        <v>-0.1</v>
      </c>
      <c r="L151" s="16"/>
      <c r="M151" s="3">
        <f>ROUND(SUM(C151:K151),5)</f>
        <v>-0.1</v>
      </c>
    </row>
    <row r="152" spans="1:13" x14ac:dyDescent="0.25">
      <c r="A152" s="2"/>
      <c r="B152" s="2" t="s">
        <v>305</v>
      </c>
      <c r="C152" s="3">
        <v>0</v>
      </c>
      <c r="D152" s="16"/>
      <c r="E152" s="3">
        <v>0</v>
      </c>
      <c r="F152" s="16"/>
      <c r="G152" s="3">
        <v>0</v>
      </c>
      <c r="H152" s="16"/>
      <c r="I152" s="3">
        <v>0</v>
      </c>
      <c r="J152" s="16"/>
      <c r="K152" s="3">
        <v>-600</v>
      </c>
      <c r="L152" s="16"/>
      <c r="M152" s="3">
        <f>ROUND(SUM(C152:K152),5)</f>
        <v>-600</v>
      </c>
    </row>
    <row r="153" spans="1:13" x14ac:dyDescent="0.25">
      <c r="A153" s="2"/>
      <c r="B153" s="2" t="s">
        <v>392</v>
      </c>
      <c r="C153" s="3">
        <v>0</v>
      </c>
      <c r="D153" s="16"/>
      <c r="E153" s="3">
        <v>400</v>
      </c>
      <c r="F153" s="16"/>
      <c r="G153" s="3">
        <v>0</v>
      </c>
      <c r="H153" s="16"/>
      <c r="I153" s="3">
        <v>0</v>
      </c>
      <c r="J153" s="16"/>
      <c r="K153" s="3">
        <v>0</v>
      </c>
      <c r="L153" s="16"/>
      <c r="M153" s="3">
        <f>ROUND(SUM(C153:K153),5)</f>
        <v>400</v>
      </c>
    </row>
    <row r="154" spans="1:13" x14ac:dyDescent="0.25">
      <c r="A154" s="2"/>
      <c r="B154" s="2" t="s">
        <v>393</v>
      </c>
      <c r="C154" s="3">
        <v>0</v>
      </c>
      <c r="D154" s="16"/>
      <c r="E154" s="3">
        <v>400</v>
      </c>
      <c r="F154" s="16"/>
      <c r="G154" s="3">
        <v>0</v>
      </c>
      <c r="H154" s="16"/>
      <c r="I154" s="3">
        <v>0</v>
      </c>
      <c r="J154" s="16"/>
      <c r="K154" s="3">
        <v>0</v>
      </c>
      <c r="L154" s="16"/>
      <c r="M154" s="3">
        <f>ROUND(SUM(C154:K154),5)</f>
        <v>400</v>
      </c>
    </row>
    <row r="155" spans="1:13" x14ac:dyDescent="0.25">
      <c r="A155" s="2"/>
      <c r="B155" s="2" t="s">
        <v>203</v>
      </c>
      <c r="C155" s="3">
        <v>0</v>
      </c>
      <c r="D155" s="16"/>
      <c r="E155" s="3">
        <v>0</v>
      </c>
      <c r="F155" s="16"/>
      <c r="G155" s="3">
        <v>0</v>
      </c>
      <c r="H155" s="16"/>
      <c r="I155" s="3">
        <v>0</v>
      </c>
      <c r="J155" s="16"/>
      <c r="K155" s="3">
        <v>-7.0000000000000007E-2</v>
      </c>
      <c r="L155" s="16"/>
      <c r="M155" s="3">
        <f>ROUND(SUM(C155:K155),5)</f>
        <v>-7.0000000000000007E-2</v>
      </c>
    </row>
    <row r="156" spans="1:13" x14ac:dyDescent="0.25">
      <c r="A156" s="2"/>
      <c r="B156" s="2" t="s">
        <v>204</v>
      </c>
      <c r="C156" s="3">
        <v>0</v>
      </c>
      <c r="D156" s="16"/>
      <c r="E156" s="3">
        <v>0</v>
      </c>
      <c r="F156" s="16"/>
      <c r="G156" s="3">
        <v>0</v>
      </c>
      <c r="H156" s="16"/>
      <c r="I156" s="3">
        <v>0</v>
      </c>
      <c r="J156" s="16"/>
      <c r="K156" s="3">
        <v>125</v>
      </c>
      <c r="L156" s="16"/>
      <c r="M156" s="3">
        <f>ROUND(SUM(C156:K156),5)</f>
        <v>125</v>
      </c>
    </row>
    <row r="157" spans="1:13" x14ac:dyDescent="0.25">
      <c r="A157" s="2"/>
      <c r="B157" s="2" t="s">
        <v>205</v>
      </c>
      <c r="C157" s="3">
        <v>0</v>
      </c>
      <c r="D157" s="16"/>
      <c r="E157" s="3">
        <v>0</v>
      </c>
      <c r="F157" s="16"/>
      <c r="G157" s="3">
        <v>0</v>
      </c>
      <c r="H157" s="16"/>
      <c r="I157" s="3">
        <v>0</v>
      </c>
      <c r="J157" s="16"/>
      <c r="K157" s="3">
        <v>250</v>
      </c>
      <c r="L157" s="16"/>
      <c r="M157" s="3">
        <f>ROUND(SUM(C157:K157),5)</f>
        <v>250</v>
      </c>
    </row>
    <row r="158" spans="1:13" x14ac:dyDescent="0.25">
      <c r="A158" s="2"/>
      <c r="B158" s="2" t="s">
        <v>206</v>
      </c>
      <c r="C158" s="3">
        <v>0</v>
      </c>
      <c r="D158" s="16"/>
      <c r="E158" s="3">
        <v>0</v>
      </c>
      <c r="F158" s="16"/>
      <c r="G158" s="3">
        <v>0</v>
      </c>
      <c r="H158" s="16"/>
      <c r="I158" s="3">
        <v>0</v>
      </c>
      <c r="J158" s="16"/>
      <c r="K158" s="3">
        <v>250</v>
      </c>
      <c r="L158" s="16"/>
      <c r="M158" s="3">
        <f>ROUND(SUM(C158:K158),5)</f>
        <v>250</v>
      </c>
    </row>
    <row r="159" spans="1:13" x14ac:dyDescent="0.25">
      <c r="A159" s="2"/>
      <c r="B159" s="2" t="s">
        <v>394</v>
      </c>
      <c r="C159" s="3">
        <v>0</v>
      </c>
      <c r="D159" s="16"/>
      <c r="E159" s="3">
        <v>400</v>
      </c>
      <c r="F159" s="16"/>
      <c r="G159" s="3">
        <v>0</v>
      </c>
      <c r="H159" s="16"/>
      <c r="I159" s="3">
        <v>0</v>
      </c>
      <c r="J159" s="16"/>
      <c r="K159" s="3">
        <v>0</v>
      </c>
      <c r="L159" s="16"/>
      <c r="M159" s="3">
        <f>ROUND(SUM(C159:K159),5)</f>
        <v>400</v>
      </c>
    </row>
    <row r="160" spans="1:13" x14ac:dyDescent="0.25">
      <c r="A160" s="2"/>
      <c r="B160" s="2" t="s">
        <v>395</v>
      </c>
      <c r="C160" s="3">
        <v>0</v>
      </c>
      <c r="D160" s="16"/>
      <c r="E160" s="3">
        <v>400</v>
      </c>
      <c r="F160" s="16"/>
      <c r="G160" s="3">
        <v>0</v>
      </c>
      <c r="H160" s="16"/>
      <c r="I160" s="3">
        <v>0</v>
      </c>
      <c r="J160" s="16"/>
      <c r="K160" s="3">
        <v>0</v>
      </c>
      <c r="L160" s="16"/>
      <c r="M160" s="3">
        <f>ROUND(SUM(C160:K160),5)</f>
        <v>400</v>
      </c>
    </row>
    <row r="161" spans="1:13" x14ac:dyDescent="0.25">
      <c r="A161" s="2"/>
      <c r="B161" s="2" t="s">
        <v>207</v>
      </c>
      <c r="C161" s="3">
        <v>0</v>
      </c>
      <c r="D161" s="16"/>
      <c r="E161" s="3">
        <v>0</v>
      </c>
      <c r="F161" s="16"/>
      <c r="G161" s="3">
        <v>0</v>
      </c>
      <c r="H161" s="16"/>
      <c r="I161" s="3">
        <v>0</v>
      </c>
      <c r="J161" s="16"/>
      <c r="K161" s="3">
        <v>200</v>
      </c>
      <c r="L161" s="16"/>
      <c r="M161" s="3">
        <f>ROUND(SUM(C161:K161),5)</f>
        <v>200</v>
      </c>
    </row>
    <row r="162" spans="1:13" x14ac:dyDescent="0.25">
      <c r="A162" s="2"/>
      <c r="B162" s="2" t="s">
        <v>208</v>
      </c>
      <c r="C162" s="3">
        <v>0</v>
      </c>
      <c r="D162" s="16"/>
      <c r="E162" s="3">
        <v>0</v>
      </c>
      <c r="F162" s="16"/>
      <c r="G162" s="3">
        <v>0</v>
      </c>
      <c r="H162" s="16"/>
      <c r="I162" s="3">
        <v>0</v>
      </c>
      <c r="J162" s="16"/>
      <c r="K162" s="3">
        <v>400</v>
      </c>
      <c r="L162" s="16"/>
      <c r="M162" s="3">
        <f>ROUND(SUM(C162:K162),5)</f>
        <v>400</v>
      </c>
    </row>
    <row r="163" spans="1:13" x14ac:dyDescent="0.25">
      <c r="A163" s="2"/>
      <c r="B163" s="2" t="s">
        <v>209</v>
      </c>
      <c r="C163" s="3">
        <v>0</v>
      </c>
      <c r="D163" s="16"/>
      <c r="E163" s="3">
        <v>0</v>
      </c>
      <c r="F163" s="16"/>
      <c r="G163" s="3">
        <v>0</v>
      </c>
      <c r="H163" s="16"/>
      <c r="I163" s="3">
        <v>0</v>
      </c>
      <c r="J163" s="16"/>
      <c r="K163" s="3">
        <v>400</v>
      </c>
      <c r="L163" s="16"/>
      <c r="M163" s="3">
        <f>ROUND(SUM(C163:K163),5)</f>
        <v>400</v>
      </c>
    </row>
    <row r="164" spans="1:13" x14ac:dyDescent="0.25">
      <c r="A164" s="2"/>
      <c r="B164" s="2" t="s">
        <v>396</v>
      </c>
      <c r="C164" s="3">
        <v>0</v>
      </c>
      <c r="D164" s="16"/>
      <c r="E164" s="3">
        <v>400</v>
      </c>
      <c r="F164" s="16"/>
      <c r="G164" s="3">
        <v>0</v>
      </c>
      <c r="H164" s="16"/>
      <c r="I164" s="3">
        <v>0</v>
      </c>
      <c r="J164" s="16"/>
      <c r="K164" s="3">
        <v>0</v>
      </c>
      <c r="L164" s="16"/>
      <c r="M164" s="3">
        <f>ROUND(SUM(C164:K164),5)</f>
        <v>400</v>
      </c>
    </row>
    <row r="165" spans="1:13" x14ac:dyDescent="0.25">
      <c r="A165" s="2"/>
      <c r="B165" s="2" t="s">
        <v>210</v>
      </c>
      <c r="C165" s="3">
        <v>8</v>
      </c>
      <c r="D165" s="16"/>
      <c r="E165" s="3">
        <v>0</v>
      </c>
      <c r="F165" s="16"/>
      <c r="G165" s="3">
        <v>0</v>
      </c>
      <c r="H165" s="16"/>
      <c r="I165" s="3">
        <v>0</v>
      </c>
      <c r="J165" s="16"/>
      <c r="K165" s="3">
        <v>-11</v>
      </c>
      <c r="L165" s="16"/>
      <c r="M165" s="3">
        <f>ROUND(SUM(C165:K165),5)</f>
        <v>-3</v>
      </c>
    </row>
    <row r="166" spans="1:13" x14ac:dyDescent="0.25">
      <c r="A166" s="2"/>
      <c r="B166" s="2" t="s">
        <v>211</v>
      </c>
      <c r="C166" s="3">
        <v>0</v>
      </c>
      <c r="D166" s="16"/>
      <c r="E166" s="3">
        <v>0</v>
      </c>
      <c r="F166" s="16"/>
      <c r="G166" s="3">
        <v>0</v>
      </c>
      <c r="H166" s="16"/>
      <c r="I166" s="3">
        <v>0</v>
      </c>
      <c r="J166" s="16"/>
      <c r="K166" s="3">
        <v>350</v>
      </c>
      <c r="L166" s="16"/>
      <c r="M166" s="3">
        <f>ROUND(SUM(C166:K166),5)</f>
        <v>350</v>
      </c>
    </row>
    <row r="167" spans="1:13" x14ac:dyDescent="0.25">
      <c r="A167" s="2"/>
      <c r="B167" s="2" t="s">
        <v>307</v>
      </c>
      <c r="C167" s="3">
        <v>0</v>
      </c>
      <c r="D167" s="16"/>
      <c r="E167" s="3">
        <v>0</v>
      </c>
      <c r="F167" s="16"/>
      <c r="G167" s="3">
        <v>0</v>
      </c>
      <c r="H167" s="16"/>
      <c r="I167" s="3">
        <v>0</v>
      </c>
      <c r="J167" s="16"/>
      <c r="K167" s="3">
        <v>-500</v>
      </c>
      <c r="L167" s="16"/>
      <c r="M167" s="3">
        <f>ROUND(SUM(C167:K167),5)</f>
        <v>-500</v>
      </c>
    </row>
    <row r="168" spans="1:13" x14ac:dyDescent="0.25">
      <c r="A168" s="2"/>
      <c r="B168" s="2" t="s">
        <v>213</v>
      </c>
      <c r="C168" s="3">
        <v>0</v>
      </c>
      <c r="D168" s="16"/>
      <c r="E168" s="3">
        <v>0</v>
      </c>
      <c r="F168" s="16"/>
      <c r="G168" s="3">
        <v>0</v>
      </c>
      <c r="H168" s="16"/>
      <c r="I168" s="3">
        <v>0</v>
      </c>
      <c r="J168" s="16"/>
      <c r="K168" s="3">
        <v>42</v>
      </c>
      <c r="L168" s="16"/>
      <c r="M168" s="3">
        <f>ROUND(SUM(C168:K168),5)</f>
        <v>42</v>
      </c>
    </row>
    <row r="169" spans="1:13" x14ac:dyDescent="0.25">
      <c r="A169" s="2"/>
      <c r="B169" s="2" t="s">
        <v>214</v>
      </c>
      <c r="C169" s="3">
        <v>0</v>
      </c>
      <c r="D169" s="16"/>
      <c r="E169" s="3">
        <v>0</v>
      </c>
      <c r="F169" s="16"/>
      <c r="G169" s="3">
        <v>0</v>
      </c>
      <c r="H169" s="16"/>
      <c r="I169" s="3">
        <v>0</v>
      </c>
      <c r="J169" s="16"/>
      <c r="K169" s="3">
        <v>400</v>
      </c>
      <c r="L169" s="16"/>
      <c r="M169" s="3">
        <f>ROUND(SUM(C169:K169),5)</f>
        <v>400</v>
      </c>
    </row>
    <row r="170" spans="1:13" x14ac:dyDescent="0.25">
      <c r="A170" s="2"/>
      <c r="B170" s="2" t="s">
        <v>397</v>
      </c>
      <c r="C170" s="3">
        <v>0</v>
      </c>
      <c r="D170" s="16"/>
      <c r="E170" s="3">
        <v>400</v>
      </c>
      <c r="F170" s="16"/>
      <c r="G170" s="3">
        <v>0</v>
      </c>
      <c r="H170" s="16"/>
      <c r="I170" s="3">
        <v>0</v>
      </c>
      <c r="J170" s="16"/>
      <c r="K170" s="3">
        <v>0</v>
      </c>
      <c r="L170" s="16"/>
      <c r="M170" s="3">
        <f>ROUND(SUM(C170:K170),5)</f>
        <v>400</v>
      </c>
    </row>
    <row r="171" spans="1:13" x14ac:dyDescent="0.25">
      <c r="A171" s="2"/>
      <c r="B171" s="2" t="s">
        <v>215</v>
      </c>
      <c r="C171" s="3">
        <v>51</v>
      </c>
      <c r="D171" s="16"/>
      <c r="E171" s="3">
        <v>0</v>
      </c>
      <c r="F171" s="16"/>
      <c r="G171" s="3">
        <v>0</v>
      </c>
      <c r="H171" s="16"/>
      <c r="I171" s="3">
        <v>0</v>
      </c>
      <c r="J171" s="16"/>
      <c r="K171" s="3">
        <v>98</v>
      </c>
      <c r="L171" s="16"/>
      <c r="M171" s="3">
        <f>ROUND(SUM(C171:K171),5)</f>
        <v>149</v>
      </c>
    </row>
    <row r="172" spans="1:13" x14ac:dyDescent="0.25">
      <c r="A172" s="2"/>
      <c r="B172" s="2" t="s">
        <v>398</v>
      </c>
      <c r="C172" s="3">
        <v>0</v>
      </c>
      <c r="D172" s="16"/>
      <c r="E172" s="3">
        <v>400</v>
      </c>
      <c r="F172" s="16"/>
      <c r="G172" s="3">
        <v>0</v>
      </c>
      <c r="H172" s="16"/>
      <c r="I172" s="3">
        <v>0</v>
      </c>
      <c r="J172" s="16"/>
      <c r="K172" s="3">
        <v>0</v>
      </c>
      <c r="L172" s="16"/>
      <c r="M172" s="3">
        <f>ROUND(SUM(C172:K172),5)</f>
        <v>400</v>
      </c>
    </row>
    <row r="173" spans="1:13" x14ac:dyDescent="0.25">
      <c r="A173" s="2"/>
      <c r="B173" s="2" t="s">
        <v>217</v>
      </c>
      <c r="C173" s="3">
        <v>0</v>
      </c>
      <c r="D173" s="16"/>
      <c r="E173" s="3">
        <v>250</v>
      </c>
      <c r="F173" s="16"/>
      <c r="G173" s="3">
        <v>0</v>
      </c>
      <c r="H173" s="16"/>
      <c r="I173" s="3">
        <v>0</v>
      </c>
      <c r="J173" s="16"/>
      <c r="K173" s="3">
        <v>350</v>
      </c>
      <c r="L173" s="16"/>
      <c r="M173" s="3">
        <f>ROUND(SUM(C173:K173),5)</f>
        <v>600</v>
      </c>
    </row>
    <row r="174" spans="1:13" x14ac:dyDescent="0.25">
      <c r="A174" s="2"/>
      <c r="B174" s="2" t="s">
        <v>399</v>
      </c>
      <c r="C174" s="3">
        <v>0</v>
      </c>
      <c r="D174" s="16"/>
      <c r="E174" s="3">
        <v>400</v>
      </c>
      <c r="F174" s="16"/>
      <c r="G174" s="3">
        <v>0</v>
      </c>
      <c r="H174" s="16"/>
      <c r="I174" s="3">
        <v>0</v>
      </c>
      <c r="J174" s="16"/>
      <c r="K174" s="3">
        <v>0</v>
      </c>
      <c r="L174" s="16"/>
      <c r="M174" s="3">
        <f>ROUND(SUM(C174:K174),5)</f>
        <v>400</v>
      </c>
    </row>
    <row r="175" spans="1:13" x14ac:dyDescent="0.25">
      <c r="A175" s="2"/>
      <c r="B175" s="2" t="s">
        <v>219</v>
      </c>
      <c r="C175" s="3">
        <v>0</v>
      </c>
      <c r="D175" s="16"/>
      <c r="E175" s="3">
        <v>0</v>
      </c>
      <c r="F175" s="16"/>
      <c r="G175" s="3">
        <v>0</v>
      </c>
      <c r="H175" s="16"/>
      <c r="I175" s="3">
        <v>0</v>
      </c>
      <c r="J175" s="16"/>
      <c r="K175" s="3">
        <v>250</v>
      </c>
      <c r="L175" s="16"/>
      <c r="M175" s="3">
        <f>ROUND(SUM(C175:K175),5)</f>
        <v>250</v>
      </c>
    </row>
    <row r="176" spans="1:13" x14ac:dyDescent="0.25">
      <c r="A176" s="2"/>
      <c r="B176" s="2" t="s">
        <v>220</v>
      </c>
      <c r="C176" s="3">
        <v>0</v>
      </c>
      <c r="D176" s="16"/>
      <c r="E176" s="3">
        <v>0</v>
      </c>
      <c r="F176" s="16"/>
      <c r="G176" s="3">
        <v>0</v>
      </c>
      <c r="H176" s="16"/>
      <c r="I176" s="3">
        <v>0</v>
      </c>
      <c r="J176" s="16"/>
      <c r="K176" s="3">
        <v>250</v>
      </c>
      <c r="L176" s="16"/>
      <c r="M176" s="3">
        <f>ROUND(SUM(C176:K176),5)</f>
        <v>250</v>
      </c>
    </row>
    <row r="177" spans="1:13" x14ac:dyDescent="0.25">
      <c r="A177" s="2"/>
      <c r="B177" s="2" t="s">
        <v>221</v>
      </c>
      <c r="C177" s="3">
        <v>0</v>
      </c>
      <c r="D177" s="16"/>
      <c r="E177" s="3">
        <v>0</v>
      </c>
      <c r="F177" s="16"/>
      <c r="G177" s="3">
        <v>0</v>
      </c>
      <c r="H177" s="16"/>
      <c r="I177" s="3">
        <v>0</v>
      </c>
      <c r="J177" s="16"/>
      <c r="K177" s="3">
        <v>45</v>
      </c>
      <c r="L177" s="16"/>
      <c r="M177" s="3">
        <f>ROUND(SUM(C177:K177),5)</f>
        <v>45</v>
      </c>
    </row>
    <row r="178" spans="1:13" x14ac:dyDescent="0.25">
      <c r="A178" s="2"/>
      <c r="B178" s="2" t="s">
        <v>222</v>
      </c>
      <c r="C178" s="3">
        <v>0</v>
      </c>
      <c r="D178" s="16"/>
      <c r="E178" s="3">
        <v>0</v>
      </c>
      <c r="F178" s="16"/>
      <c r="G178" s="3">
        <v>0</v>
      </c>
      <c r="H178" s="16"/>
      <c r="I178" s="3">
        <v>0</v>
      </c>
      <c r="J178" s="16"/>
      <c r="K178" s="3">
        <v>50.69</v>
      </c>
      <c r="L178" s="16"/>
      <c r="M178" s="3">
        <f>ROUND(SUM(C178:K178),5)</f>
        <v>50.69</v>
      </c>
    </row>
    <row r="179" spans="1:13" x14ac:dyDescent="0.25">
      <c r="A179" s="2"/>
      <c r="B179" s="2" t="s">
        <v>223</v>
      </c>
      <c r="C179" s="3">
        <v>0</v>
      </c>
      <c r="D179" s="16"/>
      <c r="E179" s="3">
        <v>0</v>
      </c>
      <c r="F179" s="16"/>
      <c r="G179" s="3">
        <v>0</v>
      </c>
      <c r="H179" s="16"/>
      <c r="I179" s="3">
        <v>0</v>
      </c>
      <c r="J179" s="16"/>
      <c r="K179" s="3">
        <v>200</v>
      </c>
      <c r="L179" s="16"/>
      <c r="M179" s="3">
        <f>ROUND(SUM(C179:K179),5)</f>
        <v>200</v>
      </c>
    </row>
    <row r="180" spans="1:13" x14ac:dyDescent="0.25">
      <c r="A180" s="2"/>
      <c r="B180" s="2" t="s">
        <v>385</v>
      </c>
      <c r="C180" s="3">
        <v>199</v>
      </c>
      <c r="D180" s="16"/>
      <c r="E180" s="3">
        <v>0</v>
      </c>
      <c r="F180" s="16"/>
      <c r="G180" s="3">
        <v>0</v>
      </c>
      <c r="H180" s="16"/>
      <c r="I180" s="3">
        <v>0</v>
      </c>
      <c r="J180" s="16"/>
      <c r="K180" s="3">
        <v>0</v>
      </c>
      <c r="L180" s="16"/>
      <c r="M180" s="3">
        <f>ROUND(SUM(C180:K180),5)</f>
        <v>199</v>
      </c>
    </row>
    <row r="181" spans="1:13" x14ac:dyDescent="0.25">
      <c r="A181" s="2"/>
      <c r="B181" s="2" t="s">
        <v>224</v>
      </c>
      <c r="C181" s="3">
        <v>0</v>
      </c>
      <c r="D181" s="16"/>
      <c r="E181" s="3">
        <v>0</v>
      </c>
      <c r="F181" s="16"/>
      <c r="G181" s="3">
        <v>0</v>
      </c>
      <c r="H181" s="16"/>
      <c r="I181" s="3">
        <v>0</v>
      </c>
      <c r="J181" s="16"/>
      <c r="K181" s="3">
        <v>250</v>
      </c>
      <c r="L181" s="16"/>
      <c r="M181" s="3">
        <f>ROUND(SUM(C181:K181),5)</f>
        <v>250</v>
      </c>
    </row>
    <row r="182" spans="1:13" x14ac:dyDescent="0.25">
      <c r="A182" s="2"/>
      <c r="B182" s="2" t="s">
        <v>308</v>
      </c>
      <c r="C182" s="3">
        <v>0</v>
      </c>
      <c r="D182" s="16"/>
      <c r="E182" s="3">
        <v>0</v>
      </c>
      <c r="F182" s="16"/>
      <c r="G182" s="3">
        <v>0</v>
      </c>
      <c r="H182" s="16"/>
      <c r="I182" s="3">
        <v>0</v>
      </c>
      <c r="J182" s="16"/>
      <c r="K182" s="3">
        <v>0</v>
      </c>
      <c r="L182" s="16"/>
      <c r="M182" s="3">
        <f>ROUND(SUM(C182:K182),5)</f>
        <v>0</v>
      </c>
    </row>
    <row r="183" spans="1:13" x14ac:dyDescent="0.25">
      <c r="A183" s="2"/>
      <c r="B183" s="2" t="s">
        <v>225</v>
      </c>
      <c r="C183" s="3">
        <v>0</v>
      </c>
      <c r="D183" s="16"/>
      <c r="E183" s="3">
        <v>0</v>
      </c>
      <c r="F183" s="16"/>
      <c r="G183" s="3">
        <v>0</v>
      </c>
      <c r="H183" s="16"/>
      <c r="I183" s="3">
        <v>0</v>
      </c>
      <c r="J183" s="16"/>
      <c r="K183" s="3">
        <v>400</v>
      </c>
      <c r="L183" s="16"/>
      <c r="M183" s="3">
        <f>ROUND(SUM(C183:K183),5)</f>
        <v>400</v>
      </c>
    </row>
    <row r="184" spans="1:13" x14ac:dyDescent="0.25">
      <c r="A184" s="2"/>
      <c r="B184" s="2" t="s">
        <v>226</v>
      </c>
      <c r="C184" s="3">
        <v>20</v>
      </c>
      <c r="D184" s="16"/>
      <c r="E184" s="3">
        <v>0</v>
      </c>
      <c r="F184" s="16"/>
      <c r="G184" s="3">
        <v>0</v>
      </c>
      <c r="H184" s="16"/>
      <c r="I184" s="3">
        <v>0</v>
      </c>
      <c r="J184" s="16"/>
      <c r="K184" s="3">
        <v>-308.5</v>
      </c>
      <c r="L184" s="16"/>
      <c r="M184" s="3">
        <f>ROUND(SUM(C184:K184),5)</f>
        <v>-288.5</v>
      </c>
    </row>
    <row r="185" spans="1:13" x14ac:dyDescent="0.25">
      <c r="A185" s="2"/>
      <c r="B185" s="2" t="s">
        <v>400</v>
      </c>
      <c r="C185" s="3">
        <v>0</v>
      </c>
      <c r="D185" s="16"/>
      <c r="E185" s="3">
        <v>400</v>
      </c>
      <c r="F185" s="16"/>
      <c r="G185" s="3">
        <v>0</v>
      </c>
      <c r="H185" s="16"/>
      <c r="I185" s="3">
        <v>0</v>
      </c>
      <c r="J185" s="16"/>
      <c r="K185" s="3">
        <v>0</v>
      </c>
      <c r="L185" s="16"/>
      <c r="M185" s="3">
        <f>ROUND(SUM(C185:K185),5)</f>
        <v>400</v>
      </c>
    </row>
    <row r="186" spans="1:13" x14ac:dyDescent="0.25">
      <c r="A186" s="2"/>
      <c r="B186" s="2" t="s">
        <v>227</v>
      </c>
      <c r="C186" s="3">
        <v>0</v>
      </c>
      <c r="D186" s="16"/>
      <c r="E186" s="3">
        <v>0</v>
      </c>
      <c r="F186" s="16"/>
      <c r="G186" s="3">
        <v>0</v>
      </c>
      <c r="H186" s="16"/>
      <c r="I186" s="3">
        <v>0</v>
      </c>
      <c r="J186" s="16"/>
      <c r="K186" s="3">
        <v>250</v>
      </c>
      <c r="L186" s="16"/>
      <c r="M186" s="3">
        <f>ROUND(SUM(C186:K186),5)</f>
        <v>250</v>
      </c>
    </row>
    <row r="187" spans="1:13" x14ac:dyDescent="0.25">
      <c r="A187" s="2"/>
      <c r="B187" s="2" t="s">
        <v>229</v>
      </c>
      <c r="C187" s="3">
        <v>0</v>
      </c>
      <c r="D187" s="16"/>
      <c r="E187" s="3">
        <v>0</v>
      </c>
      <c r="F187" s="16"/>
      <c r="G187" s="3">
        <v>0</v>
      </c>
      <c r="H187" s="16"/>
      <c r="I187" s="3">
        <v>0</v>
      </c>
      <c r="J187" s="16"/>
      <c r="K187" s="3">
        <v>81.25</v>
      </c>
      <c r="L187" s="16"/>
      <c r="M187" s="3">
        <f>ROUND(SUM(C187:K187),5)</f>
        <v>81.25</v>
      </c>
    </row>
    <row r="188" spans="1:13" x14ac:dyDescent="0.25">
      <c r="A188" s="2"/>
      <c r="B188" s="2" t="s">
        <v>231</v>
      </c>
      <c r="C188" s="3">
        <v>0</v>
      </c>
      <c r="D188" s="16"/>
      <c r="E188" s="3">
        <v>0</v>
      </c>
      <c r="F188" s="16"/>
      <c r="G188" s="3">
        <v>0</v>
      </c>
      <c r="H188" s="16"/>
      <c r="I188" s="3">
        <v>0</v>
      </c>
      <c r="J188" s="16"/>
      <c r="K188" s="3">
        <v>250</v>
      </c>
      <c r="L188" s="16"/>
      <c r="M188" s="3">
        <f>ROUND(SUM(C188:K188),5)</f>
        <v>250</v>
      </c>
    </row>
    <row r="189" spans="1:13" x14ac:dyDescent="0.25">
      <c r="A189" s="2"/>
      <c r="B189" s="2" t="s">
        <v>232</v>
      </c>
      <c r="C189" s="3">
        <v>0</v>
      </c>
      <c r="D189" s="16"/>
      <c r="E189" s="3">
        <v>427</v>
      </c>
      <c r="F189" s="16"/>
      <c r="G189" s="3">
        <v>0</v>
      </c>
      <c r="H189" s="16"/>
      <c r="I189" s="3">
        <v>0</v>
      </c>
      <c r="J189" s="16"/>
      <c r="K189" s="3">
        <v>350</v>
      </c>
      <c r="L189" s="16"/>
      <c r="M189" s="3">
        <f>ROUND(SUM(C189:K189),5)</f>
        <v>777</v>
      </c>
    </row>
    <row r="190" spans="1:13" x14ac:dyDescent="0.25">
      <c r="A190" s="2"/>
      <c r="B190" s="2" t="s">
        <v>327</v>
      </c>
      <c r="C190" s="3">
        <v>0</v>
      </c>
      <c r="D190" s="16"/>
      <c r="E190" s="3">
        <v>1277.5</v>
      </c>
      <c r="F190" s="16"/>
      <c r="G190" s="3">
        <v>0</v>
      </c>
      <c r="H190" s="16"/>
      <c r="I190" s="3">
        <v>0</v>
      </c>
      <c r="J190" s="16"/>
      <c r="K190" s="3">
        <v>0</v>
      </c>
      <c r="L190" s="16"/>
      <c r="M190" s="3">
        <f>ROUND(SUM(C190:K190),5)</f>
        <v>1277.5</v>
      </c>
    </row>
    <row r="191" spans="1:13" x14ac:dyDescent="0.25">
      <c r="A191" s="2"/>
      <c r="B191" s="2" t="s">
        <v>233</v>
      </c>
      <c r="C191" s="3">
        <v>0</v>
      </c>
      <c r="D191" s="16"/>
      <c r="E191" s="3">
        <v>2285.5</v>
      </c>
      <c r="F191" s="16"/>
      <c r="G191" s="3">
        <v>0</v>
      </c>
      <c r="H191" s="16"/>
      <c r="I191" s="3">
        <v>0</v>
      </c>
      <c r="J191" s="16"/>
      <c r="K191" s="3">
        <v>2285.5</v>
      </c>
      <c r="L191" s="16"/>
      <c r="M191" s="3">
        <f>ROUND(SUM(C191:K191),5)</f>
        <v>4571</v>
      </c>
    </row>
    <row r="192" spans="1:13" x14ac:dyDescent="0.25">
      <c r="A192" s="2"/>
      <c r="B192" s="2" t="s">
        <v>401</v>
      </c>
      <c r="C192" s="3">
        <v>26</v>
      </c>
      <c r="D192" s="16"/>
      <c r="E192" s="3">
        <v>0</v>
      </c>
      <c r="F192" s="16"/>
      <c r="G192" s="3">
        <v>0</v>
      </c>
      <c r="H192" s="16"/>
      <c r="I192" s="3">
        <v>0</v>
      </c>
      <c r="J192" s="16"/>
      <c r="K192" s="3">
        <v>0</v>
      </c>
      <c r="L192" s="16"/>
      <c r="M192" s="3">
        <f>ROUND(SUM(C192:K192),5)</f>
        <v>26</v>
      </c>
    </row>
    <row r="193" spans="1:13" x14ac:dyDescent="0.25">
      <c r="A193" s="2"/>
      <c r="B193" s="2" t="s">
        <v>234</v>
      </c>
      <c r="C193" s="3">
        <v>0</v>
      </c>
      <c r="D193" s="16"/>
      <c r="E193" s="3">
        <v>0</v>
      </c>
      <c r="F193" s="16"/>
      <c r="G193" s="3">
        <v>0</v>
      </c>
      <c r="H193" s="16"/>
      <c r="I193" s="3">
        <v>0</v>
      </c>
      <c r="J193" s="16"/>
      <c r="K193" s="3">
        <v>300</v>
      </c>
      <c r="L193" s="16"/>
      <c r="M193" s="3">
        <f>ROUND(SUM(C193:K193),5)</f>
        <v>300</v>
      </c>
    </row>
    <row r="194" spans="1:13" x14ac:dyDescent="0.25">
      <c r="A194" s="2"/>
      <c r="B194" s="2" t="s">
        <v>402</v>
      </c>
      <c r="C194" s="3">
        <v>0</v>
      </c>
      <c r="D194" s="16"/>
      <c r="E194" s="3">
        <v>400</v>
      </c>
      <c r="F194" s="16"/>
      <c r="G194" s="3">
        <v>0</v>
      </c>
      <c r="H194" s="16"/>
      <c r="I194" s="3">
        <v>0</v>
      </c>
      <c r="J194" s="16"/>
      <c r="K194" s="3">
        <v>0</v>
      </c>
      <c r="L194" s="16"/>
      <c r="M194" s="3">
        <f>ROUND(SUM(C194:K194),5)</f>
        <v>400</v>
      </c>
    </row>
    <row r="195" spans="1:13" x14ac:dyDescent="0.25">
      <c r="A195" s="2"/>
      <c r="B195" s="2" t="s">
        <v>328</v>
      </c>
      <c r="C195" s="3">
        <v>148</v>
      </c>
      <c r="D195" s="16"/>
      <c r="E195" s="3">
        <v>0</v>
      </c>
      <c r="F195" s="16"/>
      <c r="G195" s="3">
        <v>0</v>
      </c>
      <c r="H195" s="16"/>
      <c r="I195" s="3">
        <v>0</v>
      </c>
      <c r="J195" s="16"/>
      <c r="K195" s="3">
        <v>0</v>
      </c>
      <c r="L195" s="16"/>
      <c r="M195" s="3">
        <f>ROUND(SUM(C195:K195),5)</f>
        <v>148</v>
      </c>
    </row>
    <row r="196" spans="1:13" x14ac:dyDescent="0.25">
      <c r="A196" s="2"/>
      <c r="B196" s="2" t="s">
        <v>235</v>
      </c>
      <c r="C196" s="3">
        <v>0</v>
      </c>
      <c r="D196" s="16"/>
      <c r="E196" s="3">
        <v>0</v>
      </c>
      <c r="F196" s="16"/>
      <c r="G196" s="3">
        <v>0</v>
      </c>
      <c r="H196" s="16"/>
      <c r="I196" s="3">
        <v>0</v>
      </c>
      <c r="J196" s="16"/>
      <c r="K196" s="3">
        <v>250</v>
      </c>
      <c r="L196" s="16"/>
      <c r="M196" s="3">
        <f>ROUND(SUM(C196:K196),5)</f>
        <v>250</v>
      </c>
    </row>
    <row r="197" spans="1:13" x14ac:dyDescent="0.25">
      <c r="A197" s="2"/>
      <c r="B197" s="2" t="s">
        <v>383</v>
      </c>
      <c r="C197" s="3">
        <v>0</v>
      </c>
      <c r="D197" s="16"/>
      <c r="E197" s="3">
        <v>350</v>
      </c>
      <c r="F197" s="16"/>
      <c r="G197" s="3">
        <v>0</v>
      </c>
      <c r="H197" s="16"/>
      <c r="I197" s="3">
        <v>0</v>
      </c>
      <c r="J197" s="16"/>
      <c r="K197" s="3">
        <v>0</v>
      </c>
      <c r="L197" s="16"/>
      <c r="M197" s="3">
        <f>ROUND(SUM(C197:K197),5)</f>
        <v>350</v>
      </c>
    </row>
    <row r="198" spans="1:13" x14ac:dyDescent="0.25">
      <c r="A198" s="2"/>
      <c r="B198" s="2" t="s">
        <v>403</v>
      </c>
      <c r="C198" s="3">
        <v>0</v>
      </c>
      <c r="D198" s="16"/>
      <c r="E198" s="3">
        <v>400</v>
      </c>
      <c r="F198" s="16"/>
      <c r="G198" s="3">
        <v>0</v>
      </c>
      <c r="H198" s="16"/>
      <c r="I198" s="3">
        <v>0</v>
      </c>
      <c r="J198" s="16"/>
      <c r="K198" s="3">
        <v>0</v>
      </c>
      <c r="L198" s="16"/>
      <c r="M198" s="3">
        <f>ROUND(SUM(C198:K198),5)</f>
        <v>400</v>
      </c>
    </row>
    <row r="199" spans="1:13" x14ac:dyDescent="0.25">
      <c r="A199" s="2"/>
      <c r="B199" s="2" t="s">
        <v>238</v>
      </c>
      <c r="C199" s="3">
        <v>0</v>
      </c>
      <c r="D199" s="16"/>
      <c r="E199" s="3">
        <v>0</v>
      </c>
      <c r="F199" s="16"/>
      <c r="G199" s="3">
        <v>0</v>
      </c>
      <c r="H199" s="16"/>
      <c r="I199" s="3">
        <v>0</v>
      </c>
      <c r="J199" s="16"/>
      <c r="K199" s="3">
        <v>400</v>
      </c>
      <c r="L199" s="16"/>
      <c r="M199" s="3">
        <f>ROUND(SUM(C199:K199),5)</f>
        <v>400</v>
      </c>
    </row>
    <row r="200" spans="1:13" x14ac:dyDescent="0.25">
      <c r="A200" s="2"/>
      <c r="B200" s="2" t="s">
        <v>239</v>
      </c>
      <c r="C200" s="3">
        <v>0</v>
      </c>
      <c r="D200" s="16"/>
      <c r="E200" s="3">
        <v>1029</v>
      </c>
      <c r="F200" s="16"/>
      <c r="G200" s="3">
        <v>0</v>
      </c>
      <c r="H200" s="16"/>
      <c r="I200" s="3">
        <v>0</v>
      </c>
      <c r="J200" s="16"/>
      <c r="K200" s="3">
        <v>92.75</v>
      </c>
      <c r="L200" s="16"/>
      <c r="M200" s="3">
        <f>ROUND(SUM(C200:K200),5)</f>
        <v>1121.75</v>
      </c>
    </row>
    <row r="201" spans="1:13" x14ac:dyDescent="0.25">
      <c r="A201" s="2"/>
      <c r="B201" s="2" t="s">
        <v>240</v>
      </c>
      <c r="C201" s="3">
        <v>0</v>
      </c>
      <c r="D201" s="16"/>
      <c r="E201" s="3">
        <v>0</v>
      </c>
      <c r="F201" s="16"/>
      <c r="G201" s="3">
        <v>0</v>
      </c>
      <c r="H201" s="16"/>
      <c r="I201" s="3">
        <v>0</v>
      </c>
      <c r="J201" s="16"/>
      <c r="K201" s="3">
        <v>400</v>
      </c>
      <c r="L201" s="16"/>
      <c r="M201" s="3">
        <f>ROUND(SUM(C201:K201),5)</f>
        <v>400</v>
      </c>
    </row>
    <row r="202" spans="1:13" x14ac:dyDescent="0.25">
      <c r="A202" s="2"/>
      <c r="B202" s="2" t="s">
        <v>241</v>
      </c>
      <c r="C202" s="3">
        <v>0</v>
      </c>
      <c r="D202" s="16"/>
      <c r="E202" s="3">
        <v>0</v>
      </c>
      <c r="F202" s="16"/>
      <c r="G202" s="3">
        <v>0</v>
      </c>
      <c r="H202" s="16"/>
      <c r="I202" s="3">
        <v>0</v>
      </c>
      <c r="J202" s="16"/>
      <c r="K202" s="3">
        <v>56.95</v>
      </c>
      <c r="L202" s="16"/>
      <c r="M202" s="3">
        <f>ROUND(SUM(C202:K202),5)</f>
        <v>56.95</v>
      </c>
    </row>
    <row r="203" spans="1:13" x14ac:dyDescent="0.25">
      <c r="A203" s="2"/>
      <c r="B203" s="2" t="s">
        <v>242</v>
      </c>
      <c r="C203" s="3">
        <v>0</v>
      </c>
      <c r="D203" s="16"/>
      <c r="E203" s="3">
        <v>0</v>
      </c>
      <c r="F203" s="16"/>
      <c r="G203" s="3">
        <v>0</v>
      </c>
      <c r="H203" s="16"/>
      <c r="I203" s="3">
        <v>0</v>
      </c>
      <c r="J203" s="16"/>
      <c r="K203" s="3">
        <v>250</v>
      </c>
      <c r="L203" s="16"/>
      <c r="M203" s="3">
        <f>ROUND(SUM(C203:K203),5)</f>
        <v>250</v>
      </c>
    </row>
    <row r="204" spans="1:13" x14ac:dyDescent="0.25">
      <c r="A204" s="2"/>
      <c r="B204" s="2" t="s">
        <v>243</v>
      </c>
      <c r="C204" s="3">
        <v>0</v>
      </c>
      <c r="D204" s="16"/>
      <c r="E204" s="3">
        <v>0</v>
      </c>
      <c r="F204" s="16"/>
      <c r="G204" s="3">
        <v>0</v>
      </c>
      <c r="H204" s="16"/>
      <c r="I204" s="3">
        <v>0</v>
      </c>
      <c r="J204" s="16"/>
      <c r="K204" s="3">
        <v>0.5</v>
      </c>
      <c r="L204" s="16"/>
      <c r="M204" s="3">
        <f>ROUND(SUM(C204:K204),5)</f>
        <v>0.5</v>
      </c>
    </row>
    <row r="205" spans="1:13" x14ac:dyDescent="0.25">
      <c r="A205" s="2"/>
      <c r="B205" s="2" t="s">
        <v>244</v>
      </c>
      <c r="C205" s="3">
        <v>0</v>
      </c>
      <c r="D205" s="16"/>
      <c r="E205" s="3">
        <v>0</v>
      </c>
      <c r="F205" s="16"/>
      <c r="G205" s="3">
        <v>0</v>
      </c>
      <c r="H205" s="16"/>
      <c r="I205" s="3">
        <v>0</v>
      </c>
      <c r="J205" s="16"/>
      <c r="K205" s="3">
        <v>250</v>
      </c>
      <c r="L205" s="16"/>
      <c r="M205" s="3">
        <f>ROUND(SUM(C205:K205),5)</f>
        <v>250</v>
      </c>
    </row>
    <row r="206" spans="1:13" x14ac:dyDescent="0.25">
      <c r="A206" s="2"/>
      <c r="B206" s="2" t="s">
        <v>245</v>
      </c>
      <c r="C206" s="3">
        <v>0</v>
      </c>
      <c r="D206" s="16"/>
      <c r="E206" s="3">
        <v>0</v>
      </c>
      <c r="F206" s="16"/>
      <c r="G206" s="3">
        <v>0</v>
      </c>
      <c r="H206" s="16"/>
      <c r="I206" s="3">
        <v>0</v>
      </c>
      <c r="J206" s="16"/>
      <c r="K206" s="3">
        <v>250</v>
      </c>
      <c r="L206" s="16"/>
      <c r="M206" s="3">
        <f>ROUND(SUM(C206:K206),5)</f>
        <v>250</v>
      </c>
    </row>
    <row r="207" spans="1:13" x14ac:dyDescent="0.25">
      <c r="A207" s="2"/>
      <c r="B207" s="2" t="s">
        <v>246</v>
      </c>
      <c r="C207" s="3">
        <v>0</v>
      </c>
      <c r="D207" s="16"/>
      <c r="E207" s="3">
        <v>0</v>
      </c>
      <c r="F207" s="16"/>
      <c r="G207" s="3">
        <v>0</v>
      </c>
      <c r="H207" s="16"/>
      <c r="I207" s="3">
        <v>0</v>
      </c>
      <c r="J207" s="16"/>
      <c r="K207" s="3">
        <v>400</v>
      </c>
      <c r="L207" s="16"/>
      <c r="M207" s="3">
        <f>ROUND(SUM(C207:K207),5)</f>
        <v>400</v>
      </c>
    </row>
    <row r="208" spans="1:13" x14ac:dyDescent="0.25">
      <c r="A208" s="2"/>
      <c r="B208" s="2" t="s">
        <v>247</v>
      </c>
      <c r="C208" s="3">
        <v>0</v>
      </c>
      <c r="D208" s="16"/>
      <c r="E208" s="3">
        <v>0</v>
      </c>
      <c r="F208" s="16"/>
      <c r="G208" s="3">
        <v>0</v>
      </c>
      <c r="H208" s="16"/>
      <c r="I208" s="3">
        <v>0</v>
      </c>
      <c r="J208" s="16"/>
      <c r="K208" s="3">
        <v>400</v>
      </c>
      <c r="L208" s="16"/>
      <c r="M208" s="3">
        <f>ROUND(SUM(C208:K208),5)</f>
        <v>400</v>
      </c>
    </row>
    <row r="209" spans="1:13" x14ac:dyDescent="0.25">
      <c r="A209" s="2"/>
      <c r="B209" s="2" t="s">
        <v>404</v>
      </c>
      <c r="C209" s="3">
        <v>0</v>
      </c>
      <c r="D209" s="16"/>
      <c r="E209" s="3">
        <v>400</v>
      </c>
      <c r="F209" s="16"/>
      <c r="G209" s="3">
        <v>0</v>
      </c>
      <c r="H209" s="16"/>
      <c r="I209" s="3">
        <v>0</v>
      </c>
      <c r="J209" s="16"/>
      <c r="K209" s="3">
        <v>0</v>
      </c>
      <c r="L209" s="16"/>
      <c r="M209" s="3">
        <f>ROUND(SUM(C209:K209),5)</f>
        <v>400</v>
      </c>
    </row>
    <row r="210" spans="1:13" x14ac:dyDescent="0.25">
      <c r="A210" s="2"/>
      <c r="B210" s="2" t="s">
        <v>248</v>
      </c>
      <c r="C210" s="3">
        <v>0</v>
      </c>
      <c r="D210" s="16"/>
      <c r="E210" s="3">
        <v>0</v>
      </c>
      <c r="F210" s="16"/>
      <c r="G210" s="3">
        <v>0</v>
      </c>
      <c r="H210" s="16"/>
      <c r="I210" s="3">
        <v>0</v>
      </c>
      <c r="J210" s="16"/>
      <c r="K210" s="3">
        <v>350</v>
      </c>
      <c r="L210" s="16"/>
      <c r="M210" s="3">
        <f>ROUND(SUM(C210:K210),5)</f>
        <v>350</v>
      </c>
    </row>
    <row r="211" spans="1:13" x14ac:dyDescent="0.25">
      <c r="A211" s="2"/>
      <c r="B211" s="2" t="s">
        <v>309</v>
      </c>
      <c r="C211" s="3">
        <v>0</v>
      </c>
      <c r="D211" s="16"/>
      <c r="E211" s="3">
        <v>0</v>
      </c>
      <c r="F211" s="16"/>
      <c r="G211" s="3">
        <v>0</v>
      </c>
      <c r="H211" s="16"/>
      <c r="I211" s="3">
        <v>0</v>
      </c>
      <c r="J211" s="16"/>
      <c r="K211" s="3">
        <v>-1000</v>
      </c>
      <c r="L211" s="16"/>
      <c r="M211" s="3">
        <f>ROUND(SUM(C211:K211),5)</f>
        <v>-1000</v>
      </c>
    </row>
    <row r="212" spans="1:13" x14ac:dyDescent="0.25">
      <c r="A212" s="2"/>
      <c r="B212" s="2" t="s">
        <v>380</v>
      </c>
      <c r="C212" s="3">
        <v>51</v>
      </c>
      <c r="D212" s="16"/>
      <c r="E212" s="3">
        <v>0</v>
      </c>
      <c r="F212" s="16"/>
      <c r="G212" s="3">
        <v>0</v>
      </c>
      <c r="H212" s="16"/>
      <c r="I212" s="3">
        <v>0</v>
      </c>
      <c r="J212" s="16"/>
      <c r="K212" s="3">
        <v>0</v>
      </c>
      <c r="L212" s="16"/>
      <c r="M212" s="3">
        <f>ROUND(SUM(C212:K212),5)</f>
        <v>51</v>
      </c>
    </row>
    <row r="213" spans="1:13" x14ac:dyDescent="0.25">
      <c r="A213" s="2"/>
      <c r="B213" s="2" t="s">
        <v>249</v>
      </c>
      <c r="C213" s="3">
        <v>0</v>
      </c>
      <c r="D213" s="16"/>
      <c r="E213" s="3">
        <v>0</v>
      </c>
      <c r="F213" s="16"/>
      <c r="G213" s="3">
        <v>0</v>
      </c>
      <c r="H213" s="16"/>
      <c r="I213" s="3">
        <v>0</v>
      </c>
      <c r="J213" s="16"/>
      <c r="K213" s="3">
        <v>250</v>
      </c>
      <c r="L213" s="16"/>
      <c r="M213" s="3">
        <f>ROUND(SUM(C213:K213),5)</f>
        <v>250</v>
      </c>
    </row>
    <row r="214" spans="1:13" x14ac:dyDescent="0.25">
      <c r="A214" s="2"/>
      <c r="B214" s="2" t="s">
        <v>250</v>
      </c>
      <c r="C214" s="3">
        <v>0</v>
      </c>
      <c r="D214" s="16"/>
      <c r="E214" s="3">
        <v>0</v>
      </c>
      <c r="F214" s="16"/>
      <c r="G214" s="3">
        <v>0</v>
      </c>
      <c r="H214" s="16"/>
      <c r="I214" s="3">
        <v>0</v>
      </c>
      <c r="J214" s="16"/>
      <c r="K214" s="3">
        <v>250</v>
      </c>
      <c r="L214" s="16"/>
      <c r="M214" s="3">
        <f>ROUND(SUM(C214:K214),5)</f>
        <v>250</v>
      </c>
    </row>
    <row r="215" spans="1:13" x14ac:dyDescent="0.25">
      <c r="A215" s="2"/>
      <c r="B215" s="2" t="s">
        <v>251</v>
      </c>
      <c r="C215" s="3">
        <v>0</v>
      </c>
      <c r="D215" s="16"/>
      <c r="E215" s="3">
        <v>0</v>
      </c>
      <c r="F215" s="16"/>
      <c r="G215" s="3">
        <v>0</v>
      </c>
      <c r="H215" s="16"/>
      <c r="I215" s="3">
        <v>0</v>
      </c>
      <c r="J215" s="16"/>
      <c r="K215" s="3">
        <v>450</v>
      </c>
      <c r="L215" s="16"/>
      <c r="M215" s="3">
        <f>ROUND(SUM(C215:K215),5)</f>
        <v>450</v>
      </c>
    </row>
    <row r="216" spans="1:13" x14ac:dyDescent="0.25">
      <c r="A216" s="2"/>
      <c r="B216" s="2" t="s">
        <v>252</v>
      </c>
      <c r="C216" s="3">
        <v>0</v>
      </c>
      <c r="D216" s="16"/>
      <c r="E216" s="3">
        <v>0</v>
      </c>
      <c r="F216" s="16"/>
      <c r="G216" s="3">
        <v>0</v>
      </c>
      <c r="H216" s="16"/>
      <c r="I216" s="3">
        <v>0</v>
      </c>
      <c r="J216" s="16"/>
      <c r="K216" s="3">
        <v>400</v>
      </c>
      <c r="L216" s="16"/>
      <c r="M216" s="3">
        <f>ROUND(SUM(C216:K216),5)</f>
        <v>400</v>
      </c>
    </row>
    <row r="217" spans="1:13" x14ac:dyDescent="0.25">
      <c r="A217" s="2"/>
      <c r="B217" s="2" t="s">
        <v>253</v>
      </c>
      <c r="C217" s="3">
        <v>0</v>
      </c>
      <c r="D217" s="16"/>
      <c r="E217" s="3">
        <v>0</v>
      </c>
      <c r="F217" s="16"/>
      <c r="G217" s="3">
        <v>0</v>
      </c>
      <c r="H217" s="16"/>
      <c r="I217" s="3">
        <v>0</v>
      </c>
      <c r="J217" s="16"/>
      <c r="K217" s="3">
        <v>400</v>
      </c>
      <c r="L217" s="16"/>
      <c r="M217" s="3">
        <f>ROUND(SUM(C217:K217),5)</f>
        <v>400</v>
      </c>
    </row>
    <row r="218" spans="1:13" x14ac:dyDescent="0.25">
      <c r="A218" s="2"/>
      <c r="B218" s="2" t="s">
        <v>254</v>
      </c>
      <c r="C218" s="3">
        <v>0</v>
      </c>
      <c r="D218" s="16"/>
      <c r="E218" s="3">
        <v>0</v>
      </c>
      <c r="F218" s="16"/>
      <c r="G218" s="3">
        <v>0</v>
      </c>
      <c r="H218" s="16"/>
      <c r="I218" s="3">
        <v>0</v>
      </c>
      <c r="J218" s="16"/>
      <c r="K218" s="3">
        <v>400</v>
      </c>
      <c r="L218" s="16"/>
      <c r="M218" s="3">
        <f>ROUND(SUM(C218:K218),5)</f>
        <v>400</v>
      </c>
    </row>
    <row r="219" spans="1:13" x14ac:dyDescent="0.25">
      <c r="A219" s="2"/>
      <c r="B219" s="2" t="s">
        <v>405</v>
      </c>
      <c r="C219" s="3">
        <v>0</v>
      </c>
      <c r="D219" s="16"/>
      <c r="E219" s="3">
        <v>400</v>
      </c>
      <c r="F219" s="16"/>
      <c r="G219" s="3">
        <v>0</v>
      </c>
      <c r="H219" s="16"/>
      <c r="I219" s="3">
        <v>0</v>
      </c>
      <c r="J219" s="16"/>
      <c r="K219" s="3">
        <v>0</v>
      </c>
      <c r="L219" s="16"/>
      <c r="M219" s="3">
        <f>ROUND(SUM(C219:K219),5)</f>
        <v>400</v>
      </c>
    </row>
    <row r="220" spans="1:13" x14ac:dyDescent="0.25">
      <c r="A220" s="2"/>
      <c r="B220" s="2" t="s">
        <v>255</v>
      </c>
      <c r="C220" s="3">
        <v>0</v>
      </c>
      <c r="D220" s="16"/>
      <c r="E220" s="3">
        <v>0</v>
      </c>
      <c r="F220" s="16"/>
      <c r="G220" s="3">
        <v>0</v>
      </c>
      <c r="H220" s="16"/>
      <c r="I220" s="3">
        <v>0</v>
      </c>
      <c r="J220" s="16"/>
      <c r="K220" s="3">
        <v>250</v>
      </c>
      <c r="L220" s="16"/>
      <c r="M220" s="3">
        <f>ROUND(SUM(C220:K220),5)</f>
        <v>250</v>
      </c>
    </row>
    <row r="221" spans="1:13" x14ac:dyDescent="0.25">
      <c r="A221" s="2"/>
      <c r="B221" s="2" t="s">
        <v>310</v>
      </c>
      <c r="C221" s="3">
        <v>0</v>
      </c>
      <c r="D221" s="16"/>
      <c r="E221" s="3">
        <v>0</v>
      </c>
      <c r="F221" s="16"/>
      <c r="G221" s="3">
        <v>0</v>
      </c>
      <c r="H221" s="16"/>
      <c r="I221" s="3">
        <v>0</v>
      </c>
      <c r="J221" s="16"/>
      <c r="K221" s="3">
        <v>0</v>
      </c>
      <c r="L221" s="16"/>
      <c r="M221" s="3">
        <f>ROUND(SUM(C221:K221),5)</f>
        <v>0</v>
      </c>
    </row>
    <row r="222" spans="1:13" x14ac:dyDescent="0.25">
      <c r="A222" s="2"/>
      <c r="B222" s="2" t="s">
        <v>256</v>
      </c>
      <c r="C222" s="3">
        <v>0</v>
      </c>
      <c r="D222" s="16"/>
      <c r="E222" s="3">
        <v>11</v>
      </c>
      <c r="F222" s="16"/>
      <c r="G222" s="3">
        <v>0</v>
      </c>
      <c r="H222" s="16"/>
      <c r="I222" s="3">
        <v>0</v>
      </c>
      <c r="J222" s="16"/>
      <c r="K222" s="3">
        <v>185</v>
      </c>
      <c r="L222" s="16"/>
      <c r="M222" s="3">
        <f>ROUND(SUM(C222:K222),5)</f>
        <v>196</v>
      </c>
    </row>
    <row r="223" spans="1:13" x14ac:dyDescent="0.25">
      <c r="A223" s="2"/>
      <c r="B223" s="2" t="s">
        <v>258</v>
      </c>
      <c r="C223" s="3">
        <v>715</v>
      </c>
      <c r="D223" s="16"/>
      <c r="E223" s="3">
        <v>2128</v>
      </c>
      <c r="F223" s="16"/>
      <c r="G223" s="3">
        <v>0</v>
      </c>
      <c r="H223" s="16"/>
      <c r="I223" s="3">
        <v>0</v>
      </c>
      <c r="J223" s="16"/>
      <c r="K223" s="3">
        <v>-7</v>
      </c>
      <c r="L223" s="16"/>
      <c r="M223" s="3">
        <f>ROUND(SUM(C223:K223),5)</f>
        <v>2836</v>
      </c>
    </row>
    <row r="224" spans="1:13" x14ac:dyDescent="0.25">
      <c r="A224" s="2"/>
      <c r="B224" s="2" t="s">
        <v>259</v>
      </c>
      <c r="C224" s="3">
        <v>0</v>
      </c>
      <c r="D224" s="16"/>
      <c r="E224" s="3">
        <v>0</v>
      </c>
      <c r="F224" s="16"/>
      <c r="G224" s="3">
        <v>0</v>
      </c>
      <c r="H224" s="16"/>
      <c r="I224" s="3">
        <v>0</v>
      </c>
      <c r="J224" s="16"/>
      <c r="K224" s="3">
        <v>350</v>
      </c>
      <c r="L224" s="16"/>
      <c r="M224" s="3">
        <f>ROUND(SUM(C224:K224),5)</f>
        <v>350</v>
      </c>
    </row>
    <row r="225" spans="1:13" x14ac:dyDescent="0.25">
      <c r="A225" s="2"/>
      <c r="B225" s="2" t="s">
        <v>260</v>
      </c>
      <c r="C225" s="3">
        <v>26</v>
      </c>
      <c r="D225" s="16"/>
      <c r="E225" s="3">
        <v>0</v>
      </c>
      <c r="F225" s="16"/>
      <c r="G225" s="3">
        <v>0</v>
      </c>
      <c r="H225" s="16"/>
      <c r="I225" s="3">
        <v>0</v>
      </c>
      <c r="J225" s="16"/>
      <c r="K225" s="3">
        <v>350</v>
      </c>
      <c r="L225" s="16"/>
      <c r="M225" s="3">
        <f>ROUND(SUM(C225:K225),5)</f>
        <v>376</v>
      </c>
    </row>
    <row r="226" spans="1:13" x14ac:dyDescent="0.25">
      <c r="A226" s="2"/>
      <c r="B226" s="2" t="s">
        <v>261</v>
      </c>
      <c r="C226" s="3">
        <v>0</v>
      </c>
      <c r="D226" s="16"/>
      <c r="E226" s="3">
        <v>0</v>
      </c>
      <c r="F226" s="16"/>
      <c r="G226" s="3">
        <v>0</v>
      </c>
      <c r="H226" s="16"/>
      <c r="I226" s="3">
        <v>0</v>
      </c>
      <c r="J226" s="16"/>
      <c r="K226" s="3">
        <v>250</v>
      </c>
      <c r="L226" s="16"/>
      <c r="M226" s="3">
        <f>ROUND(SUM(C226:K226),5)</f>
        <v>250</v>
      </c>
    </row>
    <row r="227" spans="1:13" x14ac:dyDescent="0.25">
      <c r="A227" s="2"/>
      <c r="B227" s="2" t="s">
        <v>263</v>
      </c>
      <c r="C227" s="3">
        <v>0</v>
      </c>
      <c r="D227" s="16"/>
      <c r="E227" s="3">
        <v>0</v>
      </c>
      <c r="F227" s="16"/>
      <c r="G227" s="3">
        <v>0</v>
      </c>
      <c r="H227" s="16"/>
      <c r="I227" s="3">
        <v>0</v>
      </c>
      <c r="J227" s="16"/>
      <c r="K227" s="3">
        <v>400</v>
      </c>
      <c r="L227" s="16"/>
      <c r="M227" s="3">
        <f>ROUND(SUM(C227:K227),5)</f>
        <v>400</v>
      </c>
    </row>
    <row r="228" spans="1:13" x14ac:dyDescent="0.25">
      <c r="A228" s="2"/>
      <c r="B228" s="2" t="s">
        <v>378</v>
      </c>
      <c r="C228" s="3">
        <v>0</v>
      </c>
      <c r="D228" s="16"/>
      <c r="E228" s="3">
        <v>350</v>
      </c>
      <c r="F228" s="16"/>
      <c r="G228" s="3">
        <v>0</v>
      </c>
      <c r="H228" s="16"/>
      <c r="I228" s="3">
        <v>0</v>
      </c>
      <c r="J228" s="16"/>
      <c r="K228" s="3">
        <v>0</v>
      </c>
      <c r="L228" s="16"/>
      <c r="M228" s="3">
        <f>ROUND(SUM(C228:K228),5)</f>
        <v>350</v>
      </c>
    </row>
    <row r="229" spans="1:13" x14ac:dyDescent="0.25">
      <c r="A229" s="2"/>
      <c r="B229" s="2" t="s">
        <v>265</v>
      </c>
      <c r="C229" s="3">
        <v>32</v>
      </c>
      <c r="D229" s="16"/>
      <c r="E229" s="3">
        <v>0</v>
      </c>
      <c r="F229" s="16"/>
      <c r="G229" s="3">
        <v>0</v>
      </c>
      <c r="H229" s="16"/>
      <c r="I229" s="3">
        <v>0</v>
      </c>
      <c r="J229" s="16"/>
      <c r="K229" s="3">
        <v>350</v>
      </c>
      <c r="L229" s="16"/>
      <c r="M229" s="3">
        <f>ROUND(SUM(C229:K229),5)</f>
        <v>382</v>
      </c>
    </row>
    <row r="230" spans="1:13" x14ac:dyDescent="0.25">
      <c r="A230" s="2"/>
      <c r="B230" s="2" t="s">
        <v>266</v>
      </c>
      <c r="C230" s="3">
        <v>0</v>
      </c>
      <c r="D230" s="16"/>
      <c r="E230" s="3">
        <v>0</v>
      </c>
      <c r="F230" s="16"/>
      <c r="G230" s="3">
        <v>0</v>
      </c>
      <c r="H230" s="16"/>
      <c r="I230" s="3">
        <v>0</v>
      </c>
      <c r="J230" s="16"/>
      <c r="K230" s="3">
        <v>7</v>
      </c>
      <c r="L230" s="16"/>
      <c r="M230" s="3">
        <f>ROUND(SUM(C230:K230),5)</f>
        <v>7</v>
      </c>
    </row>
    <row r="231" spans="1:13" x14ac:dyDescent="0.25">
      <c r="A231" s="2"/>
      <c r="B231" s="2" t="s">
        <v>267</v>
      </c>
      <c r="C231" s="3">
        <v>0</v>
      </c>
      <c r="D231" s="16"/>
      <c r="E231" s="3">
        <v>0</v>
      </c>
      <c r="F231" s="16"/>
      <c r="G231" s="3">
        <v>0</v>
      </c>
      <c r="H231" s="16"/>
      <c r="I231" s="3">
        <v>0</v>
      </c>
      <c r="J231" s="16"/>
      <c r="K231" s="3">
        <v>200</v>
      </c>
      <c r="L231" s="16"/>
      <c r="M231" s="3">
        <f>ROUND(SUM(C231:K231),5)</f>
        <v>200</v>
      </c>
    </row>
    <row r="232" spans="1:13" x14ac:dyDescent="0.25">
      <c r="A232" s="2"/>
      <c r="B232" s="2" t="s">
        <v>268</v>
      </c>
      <c r="C232" s="3">
        <v>300</v>
      </c>
      <c r="D232" s="16"/>
      <c r="E232" s="3">
        <v>770</v>
      </c>
      <c r="F232" s="16"/>
      <c r="G232" s="3">
        <v>0</v>
      </c>
      <c r="H232" s="16"/>
      <c r="I232" s="3">
        <v>0</v>
      </c>
      <c r="J232" s="16"/>
      <c r="K232" s="3">
        <v>1047</v>
      </c>
      <c r="L232" s="16"/>
      <c r="M232" s="3">
        <f>ROUND(SUM(C232:K232),5)</f>
        <v>2117</v>
      </c>
    </row>
    <row r="233" spans="1:13" x14ac:dyDescent="0.25">
      <c r="A233" s="2"/>
      <c r="B233" s="2" t="s">
        <v>333</v>
      </c>
      <c r="C233" s="3">
        <v>0</v>
      </c>
      <c r="D233" s="16"/>
      <c r="E233" s="3">
        <v>1127</v>
      </c>
      <c r="F233" s="16"/>
      <c r="G233" s="3">
        <v>0</v>
      </c>
      <c r="H233" s="16"/>
      <c r="I233" s="3">
        <v>0</v>
      </c>
      <c r="J233" s="16"/>
      <c r="K233" s="3">
        <v>0</v>
      </c>
      <c r="L233" s="16"/>
      <c r="M233" s="3">
        <f>ROUND(SUM(C233:K233),5)</f>
        <v>1127</v>
      </c>
    </row>
    <row r="234" spans="1:13" x14ac:dyDescent="0.25">
      <c r="A234" s="2"/>
      <c r="B234" s="2" t="s">
        <v>269</v>
      </c>
      <c r="C234" s="3">
        <v>0</v>
      </c>
      <c r="D234" s="16"/>
      <c r="E234" s="3">
        <v>38</v>
      </c>
      <c r="F234" s="16"/>
      <c r="G234" s="3">
        <v>0</v>
      </c>
      <c r="H234" s="16"/>
      <c r="I234" s="3">
        <v>0</v>
      </c>
      <c r="J234" s="16"/>
      <c r="K234" s="3">
        <v>0</v>
      </c>
      <c r="L234" s="16"/>
      <c r="M234" s="3">
        <f>ROUND(SUM(C234:K234),5)</f>
        <v>38</v>
      </c>
    </row>
    <row r="235" spans="1:13" x14ac:dyDescent="0.25">
      <c r="A235" s="2"/>
      <c r="B235" s="2" t="s">
        <v>270</v>
      </c>
      <c r="C235" s="3">
        <v>0</v>
      </c>
      <c r="D235" s="16"/>
      <c r="E235" s="3">
        <v>350</v>
      </c>
      <c r="F235" s="16"/>
      <c r="G235" s="3">
        <v>0</v>
      </c>
      <c r="H235" s="16"/>
      <c r="I235" s="3">
        <v>0</v>
      </c>
      <c r="J235" s="16"/>
      <c r="K235" s="3">
        <v>987.33</v>
      </c>
      <c r="L235" s="16"/>
      <c r="M235" s="3">
        <f>ROUND(SUM(C235:K235),5)</f>
        <v>1337.33</v>
      </c>
    </row>
    <row r="236" spans="1:13" x14ac:dyDescent="0.25">
      <c r="A236" s="2"/>
      <c r="B236" s="2" t="s">
        <v>272</v>
      </c>
      <c r="C236" s="3">
        <v>0</v>
      </c>
      <c r="D236" s="16"/>
      <c r="E236" s="3">
        <v>0</v>
      </c>
      <c r="F236" s="16"/>
      <c r="G236" s="3">
        <v>0</v>
      </c>
      <c r="H236" s="16"/>
      <c r="I236" s="3">
        <v>0</v>
      </c>
      <c r="J236" s="16"/>
      <c r="K236" s="3">
        <v>83.33</v>
      </c>
      <c r="L236" s="16"/>
      <c r="M236" s="3">
        <f>ROUND(SUM(C236:K236),5)</f>
        <v>83.33</v>
      </c>
    </row>
    <row r="237" spans="1:13" x14ac:dyDescent="0.25">
      <c r="A237" s="2"/>
      <c r="B237" s="2" t="s">
        <v>273</v>
      </c>
      <c r="C237" s="3">
        <v>143</v>
      </c>
      <c r="D237" s="16"/>
      <c r="E237" s="3">
        <v>1123.5</v>
      </c>
      <c r="F237" s="16"/>
      <c r="G237" s="3">
        <v>0</v>
      </c>
      <c r="H237" s="16"/>
      <c r="I237" s="3">
        <v>0</v>
      </c>
      <c r="J237" s="16"/>
      <c r="K237" s="3">
        <v>-1680</v>
      </c>
      <c r="L237" s="16"/>
      <c r="M237" s="3">
        <f>ROUND(SUM(C237:K237),5)</f>
        <v>-413.5</v>
      </c>
    </row>
    <row r="238" spans="1:13" x14ac:dyDescent="0.25">
      <c r="A238" s="2"/>
      <c r="B238" s="2" t="s">
        <v>274</v>
      </c>
      <c r="C238" s="3">
        <v>350</v>
      </c>
      <c r="D238" s="16"/>
      <c r="E238" s="3">
        <v>0</v>
      </c>
      <c r="F238" s="16"/>
      <c r="G238" s="3">
        <v>0</v>
      </c>
      <c r="H238" s="16"/>
      <c r="I238" s="3">
        <v>0</v>
      </c>
      <c r="J238" s="16"/>
      <c r="K238" s="3">
        <v>0.5</v>
      </c>
      <c r="L238" s="16"/>
      <c r="M238" s="3">
        <f>ROUND(SUM(C238:K238),5)</f>
        <v>350.5</v>
      </c>
    </row>
    <row r="239" spans="1:13" x14ac:dyDescent="0.25">
      <c r="A239" s="2"/>
      <c r="B239" s="2" t="s">
        <v>276</v>
      </c>
      <c r="C239" s="3">
        <v>0</v>
      </c>
      <c r="D239" s="16"/>
      <c r="E239" s="3">
        <v>0</v>
      </c>
      <c r="F239" s="16"/>
      <c r="G239" s="3">
        <v>0</v>
      </c>
      <c r="H239" s="16"/>
      <c r="I239" s="3">
        <v>0</v>
      </c>
      <c r="J239" s="16"/>
      <c r="K239" s="3">
        <v>223.58</v>
      </c>
      <c r="L239" s="16"/>
      <c r="M239" s="3">
        <f>ROUND(SUM(C239:K239),5)</f>
        <v>223.58</v>
      </c>
    </row>
    <row r="240" spans="1:13" x14ac:dyDescent="0.25">
      <c r="A240" s="2"/>
      <c r="B240" s="2" t="s">
        <v>312</v>
      </c>
      <c r="C240" s="3">
        <v>0</v>
      </c>
      <c r="D240" s="16"/>
      <c r="E240" s="3">
        <v>0</v>
      </c>
      <c r="F240" s="16"/>
      <c r="G240" s="3">
        <v>0</v>
      </c>
      <c r="H240" s="16"/>
      <c r="I240" s="3">
        <v>0</v>
      </c>
      <c r="J240" s="16"/>
      <c r="K240" s="3">
        <v>400</v>
      </c>
      <c r="L240" s="16"/>
      <c r="M240" s="3">
        <f>ROUND(SUM(C240:K240),5)</f>
        <v>400</v>
      </c>
    </row>
    <row r="241" spans="1:14" x14ac:dyDescent="0.25">
      <c r="A241" s="2"/>
      <c r="B241" s="2" t="s">
        <v>278</v>
      </c>
      <c r="C241" s="3">
        <v>0</v>
      </c>
      <c r="D241" s="16"/>
      <c r="E241" s="3">
        <v>23</v>
      </c>
      <c r="F241" s="16"/>
      <c r="G241" s="3">
        <v>0</v>
      </c>
      <c r="H241" s="16"/>
      <c r="I241" s="3">
        <v>0</v>
      </c>
      <c r="J241" s="16"/>
      <c r="K241" s="3">
        <v>350</v>
      </c>
      <c r="L241" s="16"/>
      <c r="M241" s="3">
        <f>ROUND(SUM(C241:K241),5)</f>
        <v>373</v>
      </c>
    </row>
    <row r="242" spans="1:14" x14ac:dyDescent="0.25">
      <c r="A242" s="2"/>
      <c r="B242" s="2" t="s">
        <v>279</v>
      </c>
      <c r="C242" s="3">
        <v>0</v>
      </c>
      <c r="D242" s="16"/>
      <c r="E242" s="3">
        <v>0</v>
      </c>
      <c r="F242" s="16"/>
      <c r="G242" s="3">
        <v>0</v>
      </c>
      <c r="H242" s="16"/>
      <c r="I242" s="3">
        <v>0</v>
      </c>
      <c r="J242" s="16"/>
      <c r="K242" s="3">
        <v>250</v>
      </c>
      <c r="L242" s="16"/>
      <c r="M242" s="3">
        <f>ROUND(SUM(C242:K242),5)</f>
        <v>250</v>
      </c>
    </row>
    <row r="243" spans="1:14" x14ac:dyDescent="0.25">
      <c r="A243" s="2"/>
      <c r="B243" s="2" t="s">
        <v>280</v>
      </c>
      <c r="C243" s="3">
        <v>0</v>
      </c>
      <c r="D243" s="16"/>
      <c r="E243" s="3">
        <v>0</v>
      </c>
      <c r="F243" s="16"/>
      <c r="G243" s="3">
        <v>0</v>
      </c>
      <c r="H243" s="16"/>
      <c r="I243" s="3">
        <v>0</v>
      </c>
      <c r="J243" s="16"/>
      <c r="K243" s="3">
        <v>350</v>
      </c>
      <c r="L243" s="16"/>
      <c r="M243" s="3">
        <f>ROUND(SUM(C243:K243),5)</f>
        <v>350</v>
      </c>
    </row>
    <row r="244" spans="1:14" x14ac:dyDescent="0.25">
      <c r="A244" s="2"/>
      <c r="B244" s="2" t="s">
        <v>281</v>
      </c>
      <c r="C244" s="3">
        <v>0</v>
      </c>
      <c r="D244" s="16"/>
      <c r="E244" s="3">
        <v>0</v>
      </c>
      <c r="F244" s="16"/>
      <c r="G244" s="3">
        <v>0</v>
      </c>
      <c r="H244" s="16"/>
      <c r="I244" s="3">
        <v>0</v>
      </c>
      <c r="J244" s="16"/>
      <c r="K244" s="3">
        <v>350</v>
      </c>
      <c r="L244" s="16"/>
      <c r="M244" s="3">
        <f>ROUND(SUM(C244:K244),5)</f>
        <v>350</v>
      </c>
    </row>
    <row r="245" spans="1:14" x14ac:dyDescent="0.25">
      <c r="A245" s="2"/>
      <c r="B245" s="2" t="s">
        <v>284</v>
      </c>
      <c r="C245" s="3">
        <v>0</v>
      </c>
      <c r="D245" s="16"/>
      <c r="E245" s="3">
        <v>0</v>
      </c>
      <c r="F245" s="16"/>
      <c r="G245" s="3">
        <v>0</v>
      </c>
      <c r="H245" s="16"/>
      <c r="I245" s="3">
        <v>0</v>
      </c>
      <c r="J245" s="16"/>
      <c r="K245" s="3">
        <v>0</v>
      </c>
      <c r="L245" s="16"/>
      <c r="M245" s="3">
        <f>ROUND(SUM(C245:K245),5)</f>
        <v>0</v>
      </c>
    </row>
    <row r="246" spans="1:14" x14ac:dyDescent="0.25">
      <c r="A246" s="2"/>
      <c r="B246" s="2" t="s">
        <v>285</v>
      </c>
      <c r="C246" s="3">
        <v>0</v>
      </c>
      <c r="D246" s="16"/>
      <c r="E246" s="3">
        <v>0</v>
      </c>
      <c r="F246" s="16"/>
      <c r="G246" s="3">
        <v>0</v>
      </c>
      <c r="H246" s="16"/>
      <c r="I246" s="3">
        <v>0</v>
      </c>
      <c r="J246" s="16"/>
      <c r="K246" s="3">
        <v>1250</v>
      </c>
      <c r="L246" s="16"/>
      <c r="M246" s="3">
        <f>ROUND(SUM(C246:K246),5)</f>
        <v>1250</v>
      </c>
    </row>
    <row r="247" spans="1:14" x14ac:dyDescent="0.25">
      <c r="A247" s="2"/>
      <c r="B247" s="2" t="s">
        <v>286</v>
      </c>
      <c r="C247" s="3">
        <v>38</v>
      </c>
      <c r="D247" s="16"/>
      <c r="E247" s="3">
        <v>542.5</v>
      </c>
      <c r="F247" s="16"/>
      <c r="G247" s="3">
        <v>0</v>
      </c>
      <c r="H247" s="16"/>
      <c r="I247" s="3">
        <v>0</v>
      </c>
      <c r="J247" s="16"/>
      <c r="K247" s="3">
        <v>350.45</v>
      </c>
      <c r="L247" s="16"/>
      <c r="M247" s="3">
        <f>ROUND(SUM(C247:K247),5)</f>
        <v>930.95</v>
      </c>
    </row>
    <row r="248" spans="1:14" x14ac:dyDescent="0.25">
      <c r="A248" s="2"/>
      <c r="B248" s="2" t="s">
        <v>287</v>
      </c>
      <c r="C248" s="3">
        <v>0</v>
      </c>
      <c r="D248" s="16"/>
      <c r="E248" s="3">
        <v>0</v>
      </c>
      <c r="F248" s="16"/>
      <c r="G248" s="3">
        <v>0</v>
      </c>
      <c r="H248" s="16"/>
      <c r="I248" s="3">
        <v>0</v>
      </c>
      <c r="J248" s="16"/>
      <c r="K248" s="3">
        <v>250</v>
      </c>
      <c r="L248" s="16"/>
      <c r="M248" s="3">
        <f>ROUND(SUM(C248:K248),5)</f>
        <v>250</v>
      </c>
    </row>
    <row r="249" spans="1:14" x14ac:dyDescent="0.25">
      <c r="A249" s="2"/>
      <c r="B249" s="2" t="s">
        <v>334</v>
      </c>
      <c r="C249" s="3">
        <v>21</v>
      </c>
      <c r="D249" s="16"/>
      <c r="E249" s="3">
        <v>287</v>
      </c>
      <c r="F249" s="16"/>
      <c r="G249" s="3">
        <v>0</v>
      </c>
      <c r="H249" s="16"/>
      <c r="I249" s="3">
        <v>0</v>
      </c>
      <c r="J249" s="16"/>
      <c r="K249" s="3">
        <v>0</v>
      </c>
      <c r="L249" s="16"/>
      <c r="M249" s="3">
        <f>ROUND(SUM(C249:K249),5)</f>
        <v>308</v>
      </c>
    </row>
    <row r="250" spans="1:14" x14ac:dyDescent="0.25">
      <c r="A250" s="2"/>
      <c r="B250" s="2" t="s">
        <v>288</v>
      </c>
      <c r="C250" s="3">
        <v>28</v>
      </c>
      <c r="D250" s="16"/>
      <c r="E250" s="3">
        <v>367.5</v>
      </c>
      <c r="F250" s="16"/>
      <c r="G250" s="3">
        <v>0</v>
      </c>
      <c r="H250" s="16"/>
      <c r="I250" s="3">
        <v>0</v>
      </c>
      <c r="J250" s="16"/>
      <c r="K250" s="3">
        <v>1102.5</v>
      </c>
      <c r="L250" s="16"/>
      <c r="M250" s="3">
        <f>ROUND(SUM(C250:K250),5)</f>
        <v>1498</v>
      </c>
    </row>
    <row r="251" spans="1:14" ht="15.75" thickBot="1" x14ac:dyDescent="0.3">
      <c r="A251" s="2"/>
      <c r="B251" s="2" t="s">
        <v>289</v>
      </c>
      <c r="C251" s="4">
        <v>0</v>
      </c>
      <c r="D251" s="16"/>
      <c r="E251" s="4">
        <v>0</v>
      </c>
      <c r="F251" s="16"/>
      <c r="G251" s="4">
        <v>0</v>
      </c>
      <c r="H251" s="16"/>
      <c r="I251" s="4">
        <v>0</v>
      </c>
      <c r="J251" s="16"/>
      <c r="K251" s="4">
        <v>250</v>
      </c>
      <c r="L251" s="16"/>
      <c r="M251" s="4">
        <f>ROUND(SUM(C251:K251),5)</f>
        <v>250</v>
      </c>
    </row>
    <row r="252" spans="1:14" ht="15.75" thickBot="1" x14ac:dyDescent="0.3">
      <c r="A252" s="2" t="s">
        <v>103</v>
      </c>
      <c r="B252" s="2"/>
      <c r="C252" s="8">
        <f>ROUND(SUM(C142:C251),5)</f>
        <v>2219</v>
      </c>
      <c r="D252" s="2"/>
      <c r="E252" s="8">
        <f>ROUND(SUM(E142:E251),5)</f>
        <v>18834.5</v>
      </c>
      <c r="F252" s="2"/>
      <c r="G252" s="8">
        <f>ROUND(SUM(G142:G251),5)</f>
        <v>0</v>
      </c>
      <c r="H252" s="2"/>
      <c r="I252" s="8">
        <f>ROUND(SUM(I142:I251),5)</f>
        <v>0</v>
      </c>
      <c r="J252" s="2"/>
      <c r="K252" s="8">
        <f>ROUND(SUM(K142:K251),5)</f>
        <v>21388.14</v>
      </c>
      <c r="L252" s="2"/>
      <c r="M252" s="8">
        <f>ROUND(SUM(C252:K252),5)</f>
        <v>42441.64</v>
      </c>
      <c r="N252" s="27" t="s">
        <v>406</v>
      </c>
    </row>
    <row r="253" spans="1:14" ht="15.75" thickTop="1" x14ac:dyDescent="0.25"/>
  </sheetData>
  <pageMargins left="0.7" right="0.7" top="0.75" bottom="0.75" header="0.1" footer="0.3"/>
  <pageSetup orientation="portrait" r:id="rId1"/>
  <headerFooter>
    <oddHeader>&amp;L&amp;"Arial,Bold"&amp;8 4:47 PM
&amp;"Arial,Bold"&amp;8 12/31/19
&amp;"Arial,Bold"&amp;8 &amp;C&amp;"Arial,Bold"&amp;12 League of Women Voters of California
&amp;"Arial,Bold"&amp;14 A/R Aging Summary
&amp;"Arial,Bold"&amp;10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50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50" r:id="rId4" name="TextBox2"/>
      </mc:Fallback>
    </mc:AlternateContent>
    <mc:AlternateContent xmlns:mc="http://schemas.openxmlformats.org/markup-compatibility/2006">
      <mc:Choice Requires="x14">
        <control shapeId="6149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9" r:id="rId6" name="TextBox1"/>
      </mc:Fallback>
    </mc:AlternateContent>
    <mc:AlternateContent xmlns:mc="http://schemas.openxmlformats.org/markup-compatibility/2006">
      <mc:Choice Requires="x14">
        <control shapeId="6146" r:id="rId8" name="HEADER">
          <controlPr defaultSize="0" autoLin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6" r:id="rId8" name="HEADER"/>
      </mc:Fallback>
    </mc:AlternateContent>
    <mc:AlternateContent xmlns:mc="http://schemas.openxmlformats.org/markup-compatibility/2006">
      <mc:Choice Requires="x14">
        <control shapeId="6145" r:id="rId10" name="FILTER">
          <controlPr defaultSize="0" autoLine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5" r:id="rId10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c4-Stmt of Fin. Pos</vt:lpstr>
      <vt:lpstr>c4-Stmt of Actv. Act. vs Budget</vt:lpstr>
      <vt:lpstr>c4-Stmt of Act. by Class</vt:lpstr>
      <vt:lpstr>c4-Stmt of Fin Pos by Month</vt:lpstr>
      <vt:lpstr>c4-Stmt of Act. by Month</vt:lpstr>
      <vt:lpstr>c4-AP Aging</vt:lpstr>
      <vt:lpstr>c4-AR Aging</vt:lpstr>
      <vt:lpstr>'c4-AP Aging'!Print_Titles</vt:lpstr>
      <vt:lpstr>'c4-Stmt of Act. by Month'!Print_Titles</vt:lpstr>
      <vt:lpstr>'c4-Stmt of Actv. Act. vs Budget'!Print_Titles</vt:lpstr>
      <vt:lpstr>'c4-Stmt of Fin Pos by Month'!Print_Titles</vt:lpstr>
      <vt:lpstr>'c4-Stmt of Fin. Pos'!Print_Titles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SDiwa</dc:creator>
  <cp:lastModifiedBy>rvenegas</cp:lastModifiedBy>
  <cp:lastPrinted>2020-01-02T10:32:44Z</cp:lastPrinted>
  <dcterms:created xsi:type="dcterms:W3CDTF">2020-01-01T00:37:07Z</dcterms:created>
  <dcterms:modified xsi:type="dcterms:W3CDTF">2020-04-30T16:27:43Z</dcterms:modified>
</cp:coreProperties>
</file>