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tmt.ofFinancialPositionbyMonth" sheetId="1" r:id="rId4"/>
    <sheet name="Stmt.OfActivitiesByMonth." sheetId="2" r:id="rId5"/>
    <sheet name="StmtOfActivities%ofBudget" sheetId="3" r:id="rId6"/>
    <sheet name="StmtofFinancialPosition" sheetId="4" r:id="rId7"/>
    <sheet name="Stmt. of Activities vs. Budget " sheetId="5" r:id="rId8"/>
    <sheet name="CD Accounts" sheetId="6" r:id="rId9"/>
  </sheets>
</workbook>
</file>

<file path=xl/sharedStrings.xml><?xml version="1.0" encoding="utf-8"?>
<sst xmlns="http://schemas.openxmlformats.org/spreadsheetml/2006/main" uniqueCount="183">
  <si>
    <t>Jul 31, 21</t>
  </si>
  <si>
    <t>Aug 31, 21</t>
  </si>
  <si>
    <t>ASSETS</t>
  </si>
  <si>
    <t>Current Assets</t>
  </si>
  <si>
    <t>Checking/Savings</t>
  </si>
  <si>
    <t>1005 · WFB Chkg, Combined Ed Fund Acct</t>
  </si>
  <si>
    <t>1005.1 · LWVC Ed Fund, WFB Chkg</t>
  </si>
  <si>
    <t>Total 1005 · WFB Chkg, Combined Ed Fund Acct</t>
  </si>
  <si>
    <t>1016 · Live Oak Bank</t>
  </si>
  <si>
    <t>1016.1 · Live Oak CD - 8798</t>
  </si>
  <si>
    <t>Total 1016 · Live Oak Bank</t>
  </si>
  <si>
    <t>1115 · WFB Money Market</t>
  </si>
  <si>
    <t>1119 · Wells Fargo Brokerage Account</t>
  </si>
  <si>
    <t>Total Checking/Savings</t>
  </si>
  <si>
    <t>Accounts Receivable</t>
  </si>
  <si>
    <t>1200 · Accounts Receivable</t>
  </si>
  <si>
    <t>Total Accounts Receivable</t>
  </si>
  <si>
    <t>Other Current Assets</t>
  </si>
  <si>
    <t>1515 · Prepaid Insurance</t>
  </si>
  <si>
    <t>1800 · Prepaid Expenses</t>
  </si>
  <si>
    <t>Total Other Current Assets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</si>
  <si>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</si>
  <si>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</si>
  <si>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</si>
  <si>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</si>
  <si>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</si>
  <si>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</si>
  <si>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</si>
  <si>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</si>
  <si>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Other Current Liabilities</t>
  </si>
  <si>
    <t>2002 · Other Current Liabilities -  C4</t>
  </si>
  <si>
    <t>2002.1 · Other Current Liab. C4-Payroll</t>
  </si>
  <si>
    <t>2002 · Other Current Liabilities -  C4 - Other</t>
  </si>
  <si>
    <t>Total 2002 · Other Current Liabilities -  C4</t>
  </si>
  <si>
    <t>2005 · Due to Local Leagues</t>
  </si>
  <si>
    <t>2011 · Kern County CA001</t>
  </si>
  <si>
    <t>2017 · Central Orange County Area</t>
  </si>
  <si>
    <t>2019 · Claremont</t>
  </si>
  <si>
    <t>2020 · Cupertino, Sunnyvale</t>
  </si>
  <si>
    <t>2026 · East San Gabriel Valley</t>
  </si>
  <si>
    <t>2027 · Eden Area</t>
  </si>
  <si>
    <t>2028 · El Dorado County</t>
  </si>
  <si>
    <t>2034 · Livermore, Amador Valley</t>
  </si>
  <si>
    <t>2040 · Mendocino County</t>
  </si>
  <si>
    <t>2041 · Merced</t>
  </si>
  <si>
    <t>2042 · Stanislaus County</t>
  </si>
  <si>
    <t>2043 · Monterey County</t>
  </si>
  <si>
    <t>2045 · North Orange County</t>
  </si>
  <si>
    <t>2047 · Riverside County</t>
  </si>
  <si>
    <t>2048 · Oakland</t>
  </si>
  <si>
    <t>2049 · Orange Coast</t>
  </si>
  <si>
    <t>2050 · Palo Alto</t>
  </si>
  <si>
    <t>2059 · San Bernardino CA045</t>
  </si>
  <si>
    <t>2066 · Santa Cruz CA080</t>
  </si>
  <si>
    <t>2067 · Santa Maria Valley</t>
  </si>
  <si>
    <t>2068 · Santa Monica</t>
  </si>
  <si>
    <t>2071 · South San Mateo County</t>
  </si>
  <si>
    <t>2073 · Southwest Santa Clara Valley</t>
  </si>
  <si>
    <t>2077 · Western Nevada County</t>
  </si>
  <si>
    <t>2078 · Whittier</t>
  </si>
  <si>
    <t>2082 · Plumas MAL</t>
  </si>
  <si>
    <t>2085 · Orange County ILO</t>
  </si>
  <si>
    <t>2092 · Mother Lode MAS</t>
  </si>
  <si>
    <t>2093 · Davis MAS</t>
  </si>
  <si>
    <t>2600 · Solano County.</t>
  </si>
  <si>
    <t>Total 2005 · Due to Local Leagues</t>
  </si>
  <si>
    <t>2400 · Payroll Liabilities</t>
  </si>
  <si>
    <t>2400-01 · Vacation Accrual</t>
  </si>
  <si>
    <t>Total 2400 · Payroll Liabilities</t>
  </si>
  <si>
    <t>Total Other Current Liabilities</t>
  </si>
  <si>
    <t>Total Current Liabilities</t>
  </si>
  <si>
    <t>Total Liabilities</t>
  </si>
  <si>
    <t>Equity</t>
  </si>
  <si>
    <t>3700 · Unrestricted Net  Assets</t>
  </si>
  <si>
    <t>3700.2 · Temp.  Unrestricted Net  Assets</t>
  </si>
  <si>
    <t>3700.3 · Craig Newmark Grant</t>
  </si>
  <si>
    <t>Total 3700.2 · Temp.  Unrestricted Net  Assets</t>
  </si>
  <si>
    <t>3720 · Board Designated Assets</t>
  </si>
  <si>
    <t>3721 · Strategic Initiative</t>
  </si>
  <si>
    <t>3723 · Building Reserves</t>
  </si>
  <si>
    <t>Total 3720 · Board Designated Assets</t>
  </si>
  <si>
    <t>3800 · Temp.  Restricted Net  Assets</t>
  </si>
  <si>
    <t>3800.06 · Voters Edge</t>
  </si>
  <si>
    <t>3800.07 · FOCE Re-Grant 21-22</t>
  </si>
  <si>
    <t>3800.10 · FOCE 21-22</t>
  </si>
  <si>
    <t>3800.3 · Haas Jr. Grant-Recall Election</t>
  </si>
  <si>
    <t>3839 · CIVFR</t>
  </si>
  <si>
    <t>Total 3800 · Temp.  Restricted Net  Assets</t>
  </si>
  <si>
    <t>Net Income</t>
  </si>
  <si>
    <t>Total Equity</t>
  </si>
  <si>
    <t>TOTAL LIABILITIES &amp; EQUITY</t>
  </si>
  <si>
    <t>Jul 21</t>
  </si>
  <si>
    <t>Aug 21</t>
  </si>
  <si>
    <t>TOTAL</t>
  </si>
  <si>
    <t>Ordinary Income/Expense</t>
  </si>
  <si>
    <t>Income</t>
  </si>
  <si>
    <t>40015 · Contributions</t>
  </si>
  <si>
    <t>40010 · Local League Support-Unrestrict</t>
  </si>
  <si>
    <t>40010.2 · Payments in lieu of PMP</t>
  </si>
  <si>
    <t>Total 40010 · Local League Support-Unrestrict</t>
  </si>
  <si>
    <t>40011 · Local League Support-Restricted</t>
  </si>
  <si>
    <t>40030 · Indiv. Contrib. - Unrestricted</t>
  </si>
  <si>
    <t>40031 · Indiv. Contributions-Restricted</t>
  </si>
  <si>
    <t>40061 · Government - Restricted</t>
  </si>
  <si>
    <t>Total 40015 · Contributions</t>
  </si>
  <si>
    <t>4010 · Earned Revenue</t>
  </si>
  <si>
    <t>40110 · Merchandise</t>
  </si>
  <si>
    <t>40115 · Shipping Postage</t>
  </si>
  <si>
    <t>40160 · Contract Services</t>
  </si>
  <si>
    <t>Total 4010 · Earned Revenue</t>
  </si>
  <si>
    <t>40165 · Rental Income</t>
  </si>
  <si>
    <t>40170 · Interest</t>
  </si>
  <si>
    <t>40200 · Miscellaneous Income</t>
  </si>
  <si>
    <t>5550 · Unrealized Gain/Loss on Stock</t>
  </si>
  <si>
    <t>Total 40200 · Miscellaneous Income</t>
  </si>
  <si>
    <t>Total Income</t>
  </si>
  <si>
    <t>Gross Profit</t>
  </si>
  <si>
    <t>Expense</t>
  </si>
  <si>
    <t>60010 · Personnel</t>
  </si>
  <si>
    <t>60019 · Fiscal Mgmt., Audit, &amp; Tax Prep</t>
  </si>
  <si>
    <t>60022 · Bank Charges/Fees</t>
  </si>
  <si>
    <t>60040 · Supplies</t>
  </si>
  <si>
    <t>60050 · Telecommunications</t>
  </si>
  <si>
    <t>60060 · Postage/Shipping</t>
  </si>
  <si>
    <t>60070 · Occupancy</t>
  </si>
  <si>
    <t>60080 · Equipment rental &amp; maintenance</t>
  </si>
  <si>
    <t>60090 · Printing &amp; publications</t>
  </si>
  <si>
    <t>60140 · Insurance</t>
  </si>
  <si>
    <t>60160 · Fees, subscriptions</t>
  </si>
  <si>
    <t>60161 · Software &amp; Hardware</t>
  </si>
  <si>
    <t>60170 · Independent Contractors</t>
  </si>
  <si>
    <t>Total Expense</t>
  </si>
  <si>
    <t>Net Ordinary Income</t>
  </si>
  <si>
    <t>Jul - Aug 21</t>
  </si>
  <si>
    <t>Budget</t>
  </si>
  <si>
    <t>$ Over Budget</t>
  </si>
  <si>
    <t>% of Budget</t>
  </si>
  <si>
    <t>40012 · Local League Support - Unrestri</t>
  </si>
  <si>
    <t>40035 · In Kind Contributions</t>
  </si>
  <si>
    <t>40070 · Grant Income - Unrestricted</t>
  </si>
  <si>
    <t>40071 · Grant Income - Restricted</t>
  </si>
  <si>
    <t>40100 · Publications</t>
  </si>
  <si>
    <t>40160 · Contract Services - Other</t>
  </si>
  <si>
    <t>Total 40160 · Contract Services</t>
  </si>
  <si>
    <t>40171 · PPP Accrued Interest Expense</t>
  </si>
  <si>
    <t>60020 · Accounting Services</t>
  </si>
  <si>
    <t>60030 · Promotion</t>
  </si>
  <si>
    <t>60100 · Travel,meals, lodging</t>
  </si>
  <si>
    <t>1000.1 Board</t>
  </si>
  <si>
    <t>1000 Management - Other</t>
  </si>
  <si>
    <t>3001.8 CIVFR</t>
  </si>
  <si>
    <t>3001 Community Education - Other</t>
  </si>
  <si>
    <t>Total 3001 Community Education</t>
  </si>
  <si>
    <t>PLP - EVG 21-22</t>
  </si>
  <si>
    <t>Total 3012 PLP</t>
  </si>
  <si>
    <t>Youth Programs</t>
  </si>
  <si>
    <t>Total 3010 Voter Service</t>
  </si>
  <si>
    <t>Total 3030 Voters Edge</t>
  </si>
  <si>
    <t>FOCE 21-22</t>
  </si>
  <si>
    <t>Haas Jr. -Recall Election</t>
  </si>
  <si>
    <t>(1000 Management)</t>
  </si>
  <si>
    <t>Total 1000 Management</t>
  </si>
  <si>
    <t>Total 2000 Development</t>
  </si>
  <si>
    <t>(3001 Community Education)</t>
  </si>
  <si>
    <t>(3000 Programs)</t>
  </si>
  <si>
    <t>(3012 PLP)</t>
  </si>
  <si>
    <t>(3010 Voter Service)</t>
  </si>
  <si>
    <t>Total 3000 Programs</t>
  </si>
  <si>
    <t>Covid19-CA Relief Grant</t>
  </si>
  <si>
    <t>Investment Breakout</t>
  </si>
  <si>
    <t>Balance As of 8/31/21</t>
  </si>
  <si>
    <t>Open date</t>
  </si>
  <si>
    <t>Maturity Date</t>
  </si>
  <si>
    <t>Interest Rate</t>
  </si>
  <si>
    <t>APY</t>
  </si>
  <si>
    <t>Notes</t>
  </si>
  <si>
    <t>6 Month Compounding CD Certificate</t>
  </si>
  <si>
    <t>Opening Value 6/30/21</t>
  </si>
  <si>
    <t>Securities Deposited</t>
  </si>
  <si>
    <t>Change In Value</t>
  </si>
  <si>
    <t>Closing Value 7/31/21</t>
  </si>
  <si>
    <t>Closing Value 8/31/21</t>
  </si>
  <si>
    <t>Annual Percentage Yield Rate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</si>
</sst>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#,##0.00;&quot;-&quot;#,##0.00"/>
    <numFmt numFmtId="60" formatCode="#,##0.0#%;&quot;-&quot;#,##0.0#%"/>
    <numFmt numFmtId="61" formatCode="&quot; &quot;&quot;$&quot;* #,##0.00&quot; &quot;;&quot; &quot;&quot;$&quot;* (#,##0.00);&quot; &quot;&quot;$&quot;* &quot;-&quot;??&quot; &quot;"/>
  </numFmts>
  <fonts count="10">
    <font>
      <sz val="11"/>
      <color indexed="8"/>
      <name val="Calibri"/>
    </font>
    <font>
      <b val="1"/>
      <sz val="10"/>
      <color indexed="8"/>
      <name val="Arial"/>
    </font>
    <font>
      <b val="1"/>
      <sz val="8"/>
      <color indexed="8"/>
      <name val="Arial"/>
    </font>
    <font>
      <sz val="14"/>
      <color indexed="8"/>
      <name val="Calibri"/>
    </font>
    <font>
      <b val="1"/>
      <sz val="11"/>
      <color indexed="11"/>
      <name val="Calibri"/>
    </font>
    <font>
      <sz val="8"/>
      <color indexed="8"/>
      <name val="Arial"/>
    </font>
    <font>
      <b val="1"/>
      <sz val="8"/>
      <color indexed="11"/>
      <name val="Arial"/>
    </font>
    <font>
      <sz val="12"/>
      <color indexed="8"/>
      <name val="Helvetica Neue"/>
    </font>
    <font>
      <b val="1"/>
      <i val="1"/>
      <sz val="11"/>
      <color indexed="11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bottom"/>
    </xf>
    <xf numFmtId="49" fontId="2" fillId="2" borderId="2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center" vertical="bottom"/>
    </xf>
    <xf numFmtId="59" fontId="5" fillId="2" borderId="3" applyNumberFormat="1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59" fontId="5" fillId="2" borderId="1" applyNumberFormat="1" applyFont="1" applyFill="1" applyBorder="1" applyAlignment="1" applyProtection="0">
      <alignment vertical="bottom"/>
    </xf>
    <xf numFmtId="59" fontId="5" fillId="2" borderId="4" applyNumberFormat="1" applyFont="1" applyFill="1" applyBorder="1" applyAlignment="1" applyProtection="0">
      <alignment vertical="bottom"/>
    </xf>
    <xf numFmtId="59" fontId="5" fillId="2" borderId="5" applyNumberFormat="1" applyFont="1" applyFill="1" applyBorder="1" applyAlignment="1" applyProtection="0">
      <alignment vertical="bottom"/>
    </xf>
    <xf numFmtId="59" fontId="5" fillId="2" borderId="6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59" fontId="5" fillId="2" borderId="8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2" fillId="2" borderId="9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vertical="bottom"/>
    </xf>
    <xf numFmtId="0" fontId="4" fillId="2" borderId="5" applyNumberFormat="0" applyFont="1" applyFill="1" applyBorder="1" applyAlignment="1" applyProtection="0">
      <alignment horizontal="center" vertical="bottom"/>
    </xf>
    <xf numFmtId="60" fontId="5" fillId="2" borderId="3" applyNumberFormat="1" applyFont="1" applyFill="1" applyBorder="1" applyAlignment="1" applyProtection="0">
      <alignment vertical="bottom"/>
    </xf>
    <xf numFmtId="60" fontId="5" fillId="2" borderId="1" applyNumberFormat="1" applyFont="1" applyFill="1" applyBorder="1" applyAlignment="1" applyProtection="0">
      <alignment vertical="bottom"/>
    </xf>
    <xf numFmtId="60" fontId="5" fillId="2" borderId="4" applyNumberFormat="1" applyFont="1" applyFill="1" applyBorder="1" applyAlignment="1" applyProtection="0">
      <alignment vertical="bottom"/>
    </xf>
    <xf numFmtId="60" fontId="5" fillId="2" borderId="5" applyNumberFormat="1" applyFont="1" applyFill="1" applyBorder="1" applyAlignment="1" applyProtection="0">
      <alignment vertical="bottom"/>
    </xf>
    <xf numFmtId="49" fontId="6" fillId="2" borderId="1" applyNumberFormat="1" applyFont="1" applyFill="1" applyBorder="1" applyAlignment="1" applyProtection="0">
      <alignment horizontal="center" vertical="bottom"/>
    </xf>
    <xf numFmtId="60" fontId="5" fillId="2" borderId="6" applyNumberFormat="1" applyFont="1" applyFill="1" applyBorder="1" applyAlignment="1" applyProtection="0">
      <alignment vertical="bottom"/>
    </xf>
    <xf numFmtId="60" fontId="0" fillId="2" borderId="7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8" borderId="1" applyNumberFormat="1" applyFont="1" applyFill="0" applyBorder="1" applyAlignment="1" applyProtection="0">
      <alignment vertical="bottom"/>
    </xf>
    <xf numFmtId="49" fontId="2" borderId="1" applyNumberFormat="1" applyFont="1" applyFill="0" applyBorder="1" applyAlignment="1" applyProtection="0">
      <alignment vertical="bottom"/>
    </xf>
    <xf numFmtId="61" fontId="0" borderId="1" applyNumberFormat="1" applyFont="1" applyFill="0" applyBorder="1" applyAlignment="1" applyProtection="0">
      <alignment vertical="bottom"/>
    </xf>
    <xf numFmtId="14" fontId="0" borderId="1" applyNumberFormat="1" applyFont="1" applyFill="0" applyBorder="1" applyAlignment="1" applyProtection="0">
      <alignment horizontal="center" vertical="bottom"/>
    </xf>
    <xf numFmtId="14" fontId="0" borderId="1" applyNumberFormat="1" applyFont="1" applyFill="0" applyBorder="1" applyAlignment="1" applyProtection="0">
      <alignment vertical="bottom"/>
    </xf>
    <xf numFmtId="10" fontId="0" borderId="1" applyNumberFormat="1" applyFont="1" applyFill="0" applyBorder="1" applyAlignment="1" applyProtection="0">
      <alignment vertical="bottom"/>
    </xf>
    <xf numFmtId="49" fontId="9" fillId="2" borderId="1" applyNumberFormat="1" applyFont="1" applyFill="1" applyBorder="1" applyAlignment="1" applyProtection="0">
      <alignment vertical="bottom" wrapText="1"/>
    </xf>
    <xf numFmtId="49" fontId="9" borderId="1" applyNumberFormat="1" applyFont="1" applyFill="0" applyBorder="1" applyAlignment="1" applyProtection="0">
      <alignment vertical="bottom"/>
    </xf>
    <xf numFmtId="61" fontId="0" borderId="1" applyNumberFormat="1" applyFont="1" applyFill="0" applyBorder="1" applyAlignment="1" applyProtection="0">
      <alignment horizontal="center" vertical="bottom"/>
    </xf>
    <xf numFmtId="0" fontId="0" borderId="1" applyNumberFormat="1" applyFont="1" applyFill="0" applyBorder="1" applyAlignment="1" applyProtection="0">
      <alignment vertical="bottom"/>
    </xf>
    <xf numFmtId="0" fontId="9" borderId="1" applyNumberFormat="0" applyFont="1" applyFill="0" applyBorder="1" applyAlignment="1" applyProtection="0">
      <alignment vertical="bottom"/>
    </xf>
    <xf numFmtId="14" fontId="9" borderId="1" applyNumberFormat="1" applyFont="1" applyFill="0" applyBorder="1" applyAlignment="1" applyProtection="0">
      <alignment vertical="bottom"/>
    </xf>
    <xf numFmtId="0" fontId="9" borderId="1" applyNumberFormat="0" applyFont="1" applyFill="0" applyBorder="1" applyAlignment="1" applyProtection="0">
      <alignment horizontal="right" vertical="bottom"/>
    </xf>
    <xf numFmtId="0" fontId="9" borderId="1" applyNumberFormat="0" applyFont="1" applyFill="0" applyBorder="1" applyAlignment="1" applyProtection="0">
      <alignment horizontal="center" vertical="bottom"/>
    </xf>
    <xf numFmtId="59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90"/>
  <sheetViews>
    <sheetView workbookViewId="0" showGridLines="0" defaultGridColor="1"/>
  </sheetViews>
  <sheetFormatPr defaultColWidth="8.83333" defaultRowHeight="14.5" customHeight="1" outlineLevelRow="0" outlineLevelCol="0"/>
  <cols>
    <col min="1" max="5" width="3" style="1" customWidth="1"/>
    <col min="6" max="6" width="35.5" style="1" customWidth="1"/>
    <col min="7" max="7" width="8.67188" style="1" customWidth="1"/>
    <col min="8" max="8" width="2.35156" style="1" customWidth="1"/>
    <col min="9" max="9" width="8.85156" style="1" customWidth="1"/>
    <col min="10" max="10" width="8.67188" style="1" customWidth="1"/>
    <col min="11" max="16384" width="8.85156" style="1" customWidth="1"/>
  </cols>
  <sheetData>
    <row r="1" ht="15" customHeight="1">
      <c r="A1" s="2"/>
      <c r="B1" s="2"/>
      <c r="C1" s="2"/>
      <c r="D1" s="2"/>
      <c r="E1" s="2"/>
      <c r="F1" s="2"/>
      <c r="G1" t="s" s="3">
        <v>0</v>
      </c>
      <c r="H1" s="4"/>
      <c r="I1" t="s" s="3">
        <v>1</v>
      </c>
      <c r="J1" s="5"/>
    </row>
    <row r="2" ht="15" customHeight="1">
      <c r="A2" t="s" s="4">
        <v>2</v>
      </c>
      <c r="B2" s="4"/>
      <c r="C2" s="4"/>
      <c r="D2" s="4"/>
      <c r="E2" s="4"/>
      <c r="F2" s="4"/>
      <c r="G2" s="6"/>
      <c r="H2" s="7"/>
      <c r="I2" s="6"/>
      <c r="J2" s="8"/>
    </row>
    <row r="3" ht="14.5" customHeight="1">
      <c r="A3" s="4"/>
      <c r="B3" t="s" s="4">
        <v>3</v>
      </c>
      <c r="C3" s="4"/>
      <c r="D3" s="4"/>
      <c r="E3" s="4"/>
      <c r="F3" s="4"/>
      <c r="G3" s="9"/>
      <c r="H3" s="7"/>
      <c r="I3" s="9"/>
      <c r="J3" s="8"/>
    </row>
    <row r="4" ht="14.5" customHeight="1">
      <c r="A4" s="4"/>
      <c r="B4" s="4"/>
      <c r="C4" t="s" s="4">
        <v>4</v>
      </c>
      <c r="D4" s="4"/>
      <c r="E4" s="4"/>
      <c r="F4" s="4"/>
      <c r="G4" s="9"/>
      <c r="H4" s="7"/>
      <c r="I4" s="9"/>
      <c r="J4" s="8"/>
    </row>
    <row r="5" ht="14.5" customHeight="1">
      <c r="A5" s="4"/>
      <c r="B5" s="4"/>
      <c r="C5" s="4"/>
      <c r="D5" t="s" s="4">
        <v>5</v>
      </c>
      <c r="E5" s="4"/>
      <c r="F5" s="4"/>
      <c r="G5" s="9"/>
      <c r="H5" s="7"/>
      <c r="I5" s="9"/>
      <c r="J5" s="8"/>
    </row>
    <row r="6" ht="15" customHeight="1">
      <c r="A6" s="4"/>
      <c r="B6" s="4"/>
      <c r="C6" s="4"/>
      <c r="D6" s="4"/>
      <c r="E6" t="s" s="4">
        <v>6</v>
      </c>
      <c r="F6" s="4"/>
      <c r="G6" s="10">
        <v>532046.16</v>
      </c>
      <c r="H6" s="7"/>
      <c r="I6" s="10">
        <v>511274.05</v>
      </c>
      <c r="J6" s="8"/>
    </row>
    <row r="7" ht="14.5" customHeight="1">
      <c r="A7" s="4"/>
      <c r="B7" s="4"/>
      <c r="C7" s="4"/>
      <c r="D7" t="s" s="4">
        <v>7</v>
      </c>
      <c r="E7" s="4"/>
      <c r="F7" s="4"/>
      <c r="G7" s="11">
        <f>ROUND(SUM(G5:G6),5)</f>
        <v>532046.16</v>
      </c>
      <c r="H7" s="7"/>
      <c r="I7" s="11">
        <f>ROUND(SUM(I5:I6),5)</f>
        <v>511274.05</v>
      </c>
      <c r="J7" s="8"/>
    </row>
    <row r="8" ht="14.5" customHeight="1">
      <c r="A8" s="4"/>
      <c r="B8" s="4"/>
      <c r="C8" s="4"/>
      <c r="D8" t="s" s="4">
        <v>8</v>
      </c>
      <c r="E8" s="4"/>
      <c r="F8" s="4"/>
      <c r="G8" s="9"/>
      <c r="H8" s="7"/>
      <c r="I8" s="9"/>
      <c r="J8" s="8"/>
    </row>
    <row r="9" ht="15" customHeight="1">
      <c r="A9" s="4"/>
      <c r="B9" s="4"/>
      <c r="C9" s="4"/>
      <c r="D9" s="4"/>
      <c r="E9" t="s" s="4">
        <v>9</v>
      </c>
      <c r="F9" s="4"/>
      <c r="G9" s="10">
        <v>82913.63</v>
      </c>
      <c r="H9" s="7"/>
      <c r="I9" s="10">
        <v>82931.78</v>
      </c>
      <c r="J9" s="8"/>
    </row>
    <row r="10" ht="14.5" customHeight="1">
      <c r="A10" s="4"/>
      <c r="B10" s="4"/>
      <c r="C10" s="4"/>
      <c r="D10" t="s" s="4">
        <v>10</v>
      </c>
      <c r="E10" s="4"/>
      <c r="F10" s="4"/>
      <c r="G10" s="11">
        <f>ROUND(SUM(G8:G9),5)</f>
        <v>82913.63</v>
      </c>
      <c r="H10" s="7"/>
      <c r="I10" s="11">
        <f>ROUND(SUM(I8:I9),5)</f>
        <v>82931.78</v>
      </c>
      <c r="J10" s="8"/>
    </row>
    <row r="11" ht="14.5" customHeight="1">
      <c r="A11" s="4"/>
      <c r="B11" s="4"/>
      <c r="C11" s="4"/>
      <c r="D11" t="s" s="4">
        <v>11</v>
      </c>
      <c r="E11" s="4"/>
      <c r="F11" s="4"/>
      <c r="G11" s="9">
        <v>31538.27</v>
      </c>
      <c r="H11" s="7"/>
      <c r="I11" s="9">
        <v>31538.54</v>
      </c>
      <c r="J11" s="8"/>
    </row>
    <row r="12" ht="15" customHeight="1">
      <c r="A12" s="4"/>
      <c r="B12" s="4"/>
      <c r="C12" s="4"/>
      <c r="D12" t="s" s="4">
        <v>12</v>
      </c>
      <c r="E12" s="4"/>
      <c r="F12" s="4"/>
      <c r="G12" s="10">
        <v>9450.969999999999</v>
      </c>
      <c r="H12" s="7"/>
      <c r="I12" s="10">
        <v>9540.16</v>
      </c>
      <c r="J12" s="8"/>
    </row>
    <row r="13" ht="14.5" customHeight="1">
      <c r="A13" s="4"/>
      <c r="B13" s="4"/>
      <c r="C13" t="s" s="4">
        <v>13</v>
      </c>
      <c r="D13" s="4"/>
      <c r="E13" s="4"/>
      <c r="F13" s="4"/>
      <c r="G13" s="11">
        <f>ROUND(G4+G7+SUM(G10:G12),5)</f>
        <v>655949.03</v>
      </c>
      <c r="H13" s="7"/>
      <c r="I13" s="11">
        <f>ROUND(I4+I7+SUM(I10:I12),5)</f>
        <v>635284.53</v>
      </c>
      <c r="J13" s="8"/>
    </row>
    <row r="14" ht="14.5" customHeight="1">
      <c r="A14" s="4"/>
      <c r="B14" s="4"/>
      <c r="C14" t="s" s="4">
        <v>14</v>
      </c>
      <c r="D14" s="4"/>
      <c r="E14" s="4"/>
      <c r="F14" s="4"/>
      <c r="G14" s="9"/>
      <c r="H14" s="7"/>
      <c r="I14" s="9"/>
      <c r="J14" s="8"/>
    </row>
    <row r="15" ht="15" customHeight="1">
      <c r="A15" s="4"/>
      <c r="B15" s="4"/>
      <c r="C15" s="4"/>
      <c r="D15" t="s" s="4">
        <v>15</v>
      </c>
      <c r="E15" s="4"/>
      <c r="F15" s="4"/>
      <c r="G15" s="10">
        <v>8800</v>
      </c>
      <c r="H15" s="7"/>
      <c r="I15" s="10">
        <v>8800</v>
      </c>
      <c r="J15" s="8"/>
    </row>
    <row r="16" ht="14.5" customHeight="1">
      <c r="A16" s="4"/>
      <c r="B16" s="4"/>
      <c r="C16" t="s" s="4">
        <v>16</v>
      </c>
      <c r="D16" s="4"/>
      <c r="E16" s="4"/>
      <c r="F16" s="4"/>
      <c r="G16" s="11">
        <f>ROUND(SUM(G14:G15),5)</f>
        <v>8800</v>
      </c>
      <c r="H16" s="7"/>
      <c r="I16" s="11">
        <f>ROUND(SUM(I14:I15),5)</f>
        <v>8800</v>
      </c>
      <c r="J16" s="8"/>
    </row>
    <row r="17" ht="14.5" customHeight="1">
      <c r="A17" s="4"/>
      <c r="B17" s="4"/>
      <c r="C17" t="s" s="4">
        <v>17</v>
      </c>
      <c r="D17" s="4"/>
      <c r="E17" s="4"/>
      <c r="F17" s="4"/>
      <c r="G17" s="9"/>
      <c r="H17" s="7"/>
      <c r="I17" s="9"/>
      <c r="J17" s="8"/>
    </row>
    <row r="18" ht="14.5" customHeight="1">
      <c r="A18" s="4"/>
      <c r="B18" s="4"/>
      <c r="C18" s="4"/>
      <c r="D18" t="s" s="4">
        <v>18</v>
      </c>
      <c r="E18" s="4"/>
      <c r="F18" s="4"/>
      <c r="G18" s="9">
        <v>2118.94</v>
      </c>
      <c r="H18" s="7"/>
      <c r="I18" s="9">
        <v>1404.9</v>
      </c>
      <c r="J18" s="8"/>
    </row>
    <row r="19" ht="15" customHeight="1">
      <c r="A19" s="4"/>
      <c r="B19" s="4"/>
      <c r="C19" s="4"/>
      <c r="D19" t="s" s="4">
        <v>19</v>
      </c>
      <c r="E19" s="4"/>
      <c r="F19" s="4"/>
      <c r="G19" s="10">
        <v>1489.23</v>
      </c>
      <c r="H19" s="7"/>
      <c r="I19" s="10">
        <v>1146.21</v>
      </c>
      <c r="J19" s="8"/>
    </row>
    <row r="20" ht="15" customHeight="1">
      <c r="A20" s="4"/>
      <c r="B20" s="4"/>
      <c r="C20" t="s" s="4">
        <v>20</v>
      </c>
      <c r="D20" s="4"/>
      <c r="E20" s="4"/>
      <c r="F20" s="4"/>
      <c r="G20" s="12">
        <f>ROUND(SUM(G17:G19),5)</f>
        <v>3608.17</v>
      </c>
      <c r="H20" s="7"/>
      <c r="I20" s="12">
        <f>ROUND(SUM(I17:I19),5)</f>
        <v>2551.11</v>
      </c>
      <c r="J20" s="8"/>
    </row>
    <row r="21" ht="15" customHeight="1">
      <c r="A21" s="4"/>
      <c r="B21" t="s" s="4">
        <v>21</v>
      </c>
      <c r="C21" s="4"/>
      <c r="D21" s="4"/>
      <c r="E21" s="4"/>
      <c r="F21" s="4"/>
      <c r="G21" s="12">
        <f>ROUND(G3+G13+G16+G20,5)</f>
        <v>668357.2</v>
      </c>
      <c r="H21" s="7"/>
      <c r="I21" s="12">
        <f>ROUND(I3+I13+I16+I20,5)</f>
        <v>646635.64</v>
      </c>
      <c r="J21" s="8"/>
    </row>
    <row r="22" ht="11" customHeight="1">
      <c r="A22" t="s" s="4">
        <v>22</v>
      </c>
      <c r="B22" s="4"/>
      <c r="C22" s="4"/>
      <c r="D22" s="4"/>
      <c r="E22" s="4"/>
      <c r="F22" s="4"/>
      <c r="G22" s="13">
        <f>ROUND(G2+G21,5)</f>
        <v>668357.2</v>
      </c>
      <c r="H22" s="4"/>
      <c r="I22" s="13">
        <f>ROUND(I2+I21,5)</f>
        <v>646635.64</v>
      </c>
      <c r="J22" s="14"/>
    </row>
    <row r="23" ht="15" customHeight="1">
      <c r="A23" t="s" s="4">
        <v>23</v>
      </c>
      <c r="B23" s="4"/>
      <c r="C23" s="4"/>
      <c r="D23" s="4"/>
      <c r="E23" s="4"/>
      <c r="F23" s="4"/>
      <c r="G23" s="15"/>
      <c r="H23" s="7"/>
      <c r="I23" s="15"/>
      <c r="J23" s="8"/>
    </row>
    <row r="24" ht="14.5" customHeight="1">
      <c r="A24" s="4"/>
      <c r="B24" t="s" s="4">
        <v>24</v>
      </c>
      <c r="C24" s="4"/>
      <c r="D24" s="4"/>
      <c r="E24" s="4"/>
      <c r="F24" s="4"/>
      <c r="G24" s="9"/>
      <c r="H24" s="7"/>
      <c r="I24" s="9"/>
      <c r="J24" s="8"/>
    </row>
    <row r="25" ht="14.5" customHeight="1">
      <c r="A25" s="4"/>
      <c r="B25" s="4"/>
      <c r="C25" t="s" s="4">
        <v>25</v>
      </c>
      <c r="D25" s="4"/>
      <c r="E25" s="4"/>
      <c r="F25" s="4"/>
      <c r="G25" s="9"/>
      <c r="H25" s="7"/>
      <c r="I25" s="9"/>
      <c r="J25" s="8"/>
    </row>
    <row r="26" ht="14.5" customHeight="1">
      <c r="A26" s="4"/>
      <c r="B26" s="4"/>
      <c r="C26" s="4"/>
      <c r="D26" t="s" s="4">
        <v>26</v>
      </c>
      <c r="E26" s="4"/>
      <c r="F26" s="4"/>
      <c r="G26" s="9"/>
      <c r="H26" s="7"/>
      <c r="I26" s="9"/>
      <c r="J26" s="8"/>
    </row>
    <row r="27" ht="15" customHeight="1">
      <c r="A27" s="4"/>
      <c r="B27" s="4"/>
      <c r="C27" s="4"/>
      <c r="D27" s="4"/>
      <c r="E27" t="s" s="4">
        <v>27</v>
      </c>
      <c r="F27" s="4"/>
      <c r="G27" s="10">
        <v>149750.82</v>
      </c>
      <c r="H27" s="7"/>
      <c r="I27" s="10">
        <v>124279</v>
      </c>
      <c r="J27" s="8"/>
    </row>
    <row r="28" ht="14.5" customHeight="1">
      <c r="A28" s="4"/>
      <c r="B28" s="4"/>
      <c r="C28" s="4"/>
      <c r="D28" t="s" s="4">
        <v>28</v>
      </c>
      <c r="E28" s="4"/>
      <c r="F28" s="4"/>
      <c r="G28" s="11">
        <f>ROUND(SUM(G26:G27),5)</f>
        <v>149750.82</v>
      </c>
      <c r="H28" s="7"/>
      <c r="I28" s="11">
        <f>ROUND(SUM(I26:I27),5)</f>
        <v>124279</v>
      </c>
      <c r="J28" s="8"/>
    </row>
    <row r="29" ht="14.5" customHeight="1">
      <c r="A29" s="4"/>
      <c r="B29" s="4"/>
      <c r="C29" s="4"/>
      <c r="D29" t="s" s="4">
        <v>29</v>
      </c>
      <c r="E29" s="4"/>
      <c r="F29" s="4"/>
      <c r="G29" s="9"/>
      <c r="H29" s="7"/>
      <c r="I29" s="9"/>
      <c r="J29" s="8"/>
    </row>
    <row r="30" ht="14.5" customHeight="1">
      <c r="A30" s="4"/>
      <c r="B30" s="4"/>
      <c r="C30" s="4"/>
      <c r="D30" s="4"/>
      <c r="E30" t="s" s="4">
        <v>30</v>
      </c>
      <c r="F30" s="4"/>
      <c r="G30" s="9"/>
      <c r="H30" s="7"/>
      <c r="I30" s="9"/>
      <c r="J30" s="8"/>
    </row>
    <row r="31" ht="14.5" customHeight="1">
      <c r="A31" s="4"/>
      <c r="B31" s="4"/>
      <c r="C31" s="4"/>
      <c r="D31" s="4"/>
      <c r="E31" s="4"/>
      <c r="F31" t="s" s="4">
        <v>31</v>
      </c>
      <c r="G31" s="9">
        <v>24973.98</v>
      </c>
      <c r="H31" s="7"/>
      <c r="I31" s="9">
        <v>46105.51</v>
      </c>
      <c r="J31" s="8"/>
    </row>
    <row r="32" ht="15" customHeight="1">
      <c r="A32" s="4"/>
      <c r="B32" s="4"/>
      <c r="C32" s="4"/>
      <c r="D32" s="4"/>
      <c r="E32" s="4"/>
      <c r="F32" t="s" s="4">
        <v>32</v>
      </c>
      <c r="G32" s="10">
        <v>3709.71</v>
      </c>
      <c r="H32" s="7"/>
      <c r="I32" s="10">
        <v>3083.34</v>
      </c>
      <c r="J32" s="8"/>
    </row>
    <row r="33" ht="14.5" customHeight="1">
      <c r="A33" s="4"/>
      <c r="B33" s="4"/>
      <c r="C33" s="4"/>
      <c r="D33" s="4"/>
      <c r="E33" t="s" s="4">
        <v>33</v>
      </c>
      <c r="F33" s="4"/>
      <c r="G33" s="11">
        <f>ROUND(SUM(G30:G32),5)</f>
        <v>28683.69</v>
      </c>
      <c r="H33" s="7"/>
      <c r="I33" s="11">
        <f>ROUND(SUM(I30:I32),5)</f>
        <v>49188.85</v>
      </c>
      <c r="J33" s="8"/>
    </row>
    <row r="34" ht="14.5" customHeight="1">
      <c r="A34" s="4"/>
      <c r="B34" s="4"/>
      <c r="C34" s="4"/>
      <c r="D34" s="4"/>
      <c r="E34" t="s" s="4">
        <v>34</v>
      </c>
      <c r="F34" s="4"/>
      <c r="G34" s="9"/>
      <c r="H34" s="7"/>
      <c r="I34" s="9"/>
      <c r="J34" s="8"/>
    </row>
    <row r="35" ht="14.5" customHeight="1">
      <c r="A35" s="4"/>
      <c r="B35" s="4"/>
      <c r="C35" s="4"/>
      <c r="D35" s="4"/>
      <c r="E35" s="4"/>
      <c r="F35" t="s" s="4">
        <v>35</v>
      </c>
      <c r="G35" s="9">
        <v>1230.5</v>
      </c>
      <c r="H35" s="7"/>
      <c r="I35" s="9">
        <v>1230.5</v>
      </c>
      <c r="J35" s="8"/>
    </row>
    <row r="36" ht="14.5" customHeight="1">
      <c r="A36" s="4"/>
      <c r="B36" s="4"/>
      <c r="C36" s="4"/>
      <c r="D36" s="4"/>
      <c r="E36" s="4"/>
      <c r="F36" t="s" s="4">
        <v>36</v>
      </c>
      <c r="G36" s="9">
        <v>516.45</v>
      </c>
      <c r="H36" s="7"/>
      <c r="I36" s="9">
        <v>516.45</v>
      </c>
      <c r="J36" s="8"/>
    </row>
    <row r="37" ht="14.5" customHeight="1">
      <c r="A37" s="4"/>
      <c r="B37" s="4"/>
      <c r="C37" s="4"/>
      <c r="D37" s="4"/>
      <c r="E37" s="4"/>
      <c r="F37" t="s" s="4">
        <v>37</v>
      </c>
      <c r="G37" s="9">
        <v>2462.23</v>
      </c>
      <c r="H37" s="7"/>
      <c r="I37" s="9">
        <v>2462.23</v>
      </c>
      <c r="J37" s="8"/>
    </row>
    <row r="38" ht="14.5" customHeight="1">
      <c r="A38" s="4"/>
      <c r="B38" s="4"/>
      <c r="C38" s="4"/>
      <c r="D38" s="4"/>
      <c r="E38" s="4"/>
      <c r="F38" t="s" s="4">
        <v>38</v>
      </c>
      <c r="G38" s="9">
        <v>6681.92</v>
      </c>
      <c r="H38" s="7"/>
      <c r="I38" s="9">
        <v>7361.92</v>
      </c>
      <c r="J38" s="8"/>
    </row>
    <row r="39" ht="14.5" customHeight="1">
      <c r="A39" s="4"/>
      <c r="B39" s="4"/>
      <c r="C39" s="4"/>
      <c r="D39" s="4"/>
      <c r="E39" s="4"/>
      <c r="F39" t="s" s="4">
        <v>39</v>
      </c>
      <c r="G39" s="9">
        <v>63.92</v>
      </c>
      <c r="H39" s="7"/>
      <c r="I39" s="9">
        <v>63.92</v>
      </c>
      <c r="J39" s="8"/>
    </row>
    <row r="40" ht="14.5" customHeight="1">
      <c r="A40" s="4"/>
      <c r="B40" s="4"/>
      <c r="C40" s="4"/>
      <c r="D40" s="4"/>
      <c r="E40" s="4"/>
      <c r="F40" t="s" s="4">
        <v>40</v>
      </c>
      <c r="G40" s="9">
        <v>500</v>
      </c>
      <c r="H40" s="7"/>
      <c r="I40" s="9">
        <v>500</v>
      </c>
      <c r="J40" s="8"/>
    </row>
    <row r="41" ht="14.5" customHeight="1">
      <c r="A41" s="4"/>
      <c r="B41" s="4"/>
      <c r="C41" s="4"/>
      <c r="D41" s="4"/>
      <c r="E41" s="4"/>
      <c r="F41" t="s" s="4">
        <v>41</v>
      </c>
      <c r="G41" s="9">
        <v>179.53</v>
      </c>
      <c r="H41" s="7"/>
      <c r="I41" s="9">
        <v>179.53</v>
      </c>
      <c r="J41" s="8"/>
    </row>
    <row r="42" ht="14.5" customHeight="1">
      <c r="A42" s="4"/>
      <c r="B42" s="4"/>
      <c r="C42" s="4"/>
      <c r="D42" s="4"/>
      <c r="E42" s="4"/>
      <c r="F42" t="s" s="4">
        <v>42</v>
      </c>
      <c r="G42" s="9">
        <v>100</v>
      </c>
      <c r="H42" s="7"/>
      <c r="I42" s="9">
        <v>100</v>
      </c>
      <c r="J42" s="8"/>
    </row>
    <row r="43" ht="14.5" customHeight="1">
      <c r="A43" s="4"/>
      <c r="B43" s="4"/>
      <c r="C43" s="4"/>
      <c r="D43" s="4"/>
      <c r="E43" s="4"/>
      <c r="F43" t="s" s="4">
        <v>43</v>
      </c>
      <c r="G43" s="9">
        <v>3448.71</v>
      </c>
      <c r="H43" s="7"/>
      <c r="I43" s="9">
        <v>2962.21</v>
      </c>
      <c r="J43" s="8"/>
    </row>
    <row r="44" ht="14.5" customHeight="1">
      <c r="A44" s="4"/>
      <c r="B44" s="4"/>
      <c r="C44" s="4"/>
      <c r="D44" s="4"/>
      <c r="E44" s="4"/>
      <c r="F44" t="s" s="4">
        <v>44</v>
      </c>
      <c r="G44" s="9">
        <v>1668.29</v>
      </c>
      <c r="H44" s="7"/>
      <c r="I44" s="9">
        <v>1668.29</v>
      </c>
      <c r="J44" s="8"/>
    </row>
    <row r="45" ht="14.5" customHeight="1">
      <c r="A45" s="4"/>
      <c r="B45" s="4"/>
      <c r="C45" s="4"/>
      <c r="D45" s="4"/>
      <c r="E45" s="4"/>
      <c r="F45" t="s" s="4">
        <v>45</v>
      </c>
      <c r="G45" s="9">
        <v>3745.94</v>
      </c>
      <c r="H45" s="7"/>
      <c r="I45" s="9">
        <v>3745.94</v>
      </c>
      <c r="J45" s="8"/>
    </row>
    <row r="46" ht="14.5" customHeight="1">
      <c r="A46" s="4"/>
      <c r="B46" s="4"/>
      <c r="C46" s="4"/>
      <c r="D46" s="4"/>
      <c r="E46" s="4"/>
      <c r="F46" t="s" s="4">
        <v>46</v>
      </c>
      <c r="G46" s="9">
        <v>2360.43</v>
      </c>
      <c r="H46" s="7"/>
      <c r="I46" s="9">
        <v>1369.93</v>
      </c>
      <c r="J46" s="8"/>
    </row>
    <row r="47" ht="14.5" customHeight="1">
      <c r="A47" s="4"/>
      <c r="B47" s="4"/>
      <c r="C47" s="4"/>
      <c r="D47" s="4"/>
      <c r="E47" s="4"/>
      <c r="F47" t="s" s="4">
        <v>47</v>
      </c>
      <c r="G47" s="9">
        <v>7312.38</v>
      </c>
      <c r="H47" s="7"/>
      <c r="I47" s="9">
        <v>7312.38</v>
      </c>
      <c r="J47" s="8"/>
    </row>
    <row r="48" ht="14.5" customHeight="1">
      <c r="A48" s="4"/>
      <c r="B48" s="4"/>
      <c r="C48" s="4"/>
      <c r="D48" s="4"/>
      <c r="E48" s="4"/>
      <c r="F48" t="s" s="4">
        <v>48</v>
      </c>
      <c r="G48" s="9">
        <v>2841.76</v>
      </c>
      <c r="H48" s="7"/>
      <c r="I48" s="9">
        <v>2841.76</v>
      </c>
      <c r="J48" s="8"/>
    </row>
    <row r="49" ht="14.5" customHeight="1">
      <c r="A49" s="4"/>
      <c r="B49" s="4"/>
      <c r="C49" s="4"/>
      <c r="D49" s="4"/>
      <c r="E49" s="4"/>
      <c r="F49" t="s" s="4">
        <v>49</v>
      </c>
      <c r="G49" s="9">
        <v>73798.62</v>
      </c>
      <c r="H49" s="7"/>
      <c r="I49" s="9">
        <v>72493.12</v>
      </c>
      <c r="J49" s="8"/>
    </row>
    <row r="50" ht="14.5" customHeight="1">
      <c r="A50" s="4"/>
      <c r="B50" s="4"/>
      <c r="C50" s="4"/>
      <c r="D50" s="4"/>
      <c r="E50" s="4"/>
      <c r="F50" t="s" s="4">
        <v>50</v>
      </c>
      <c r="G50" s="9">
        <v>1919.04</v>
      </c>
      <c r="H50" s="7"/>
      <c r="I50" s="9">
        <v>969.04</v>
      </c>
      <c r="J50" s="8"/>
    </row>
    <row r="51" ht="14.5" customHeight="1">
      <c r="A51" s="4"/>
      <c r="B51" s="4"/>
      <c r="C51" s="4"/>
      <c r="D51" s="4"/>
      <c r="E51" s="4"/>
      <c r="F51" t="s" s="4">
        <v>51</v>
      </c>
      <c r="G51" s="9">
        <v>3720.69</v>
      </c>
      <c r="H51" s="7"/>
      <c r="I51" s="9">
        <v>3945.69</v>
      </c>
      <c r="J51" s="8"/>
    </row>
    <row r="52" ht="14.5" customHeight="1">
      <c r="A52" s="4"/>
      <c r="B52" s="4"/>
      <c r="C52" s="4"/>
      <c r="D52" s="4"/>
      <c r="E52" s="4"/>
      <c r="F52" t="s" s="4">
        <v>52</v>
      </c>
      <c r="G52" s="9">
        <v>190</v>
      </c>
      <c r="H52" s="7"/>
      <c r="I52" s="9">
        <v>190</v>
      </c>
      <c r="J52" s="8"/>
    </row>
    <row r="53" ht="14.5" customHeight="1">
      <c r="A53" s="4"/>
      <c r="B53" s="4"/>
      <c r="C53" s="4"/>
      <c r="D53" s="4"/>
      <c r="E53" s="4"/>
      <c r="F53" t="s" s="4">
        <v>53</v>
      </c>
      <c r="G53" s="9">
        <v>1693.64</v>
      </c>
      <c r="H53" s="7"/>
      <c r="I53" s="9">
        <v>1693.64</v>
      </c>
      <c r="J53" s="8"/>
    </row>
    <row r="54" ht="14.5" customHeight="1">
      <c r="A54" s="4"/>
      <c r="B54" s="4"/>
      <c r="C54" s="4"/>
      <c r="D54" s="4"/>
      <c r="E54" s="4"/>
      <c r="F54" t="s" s="4">
        <v>54</v>
      </c>
      <c r="G54" s="9">
        <v>605.86</v>
      </c>
      <c r="H54" s="7"/>
      <c r="I54" s="9">
        <v>605.86</v>
      </c>
      <c r="J54" s="8"/>
    </row>
    <row r="55" ht="14.5" customHeight="1">
      <c r="A55" s="4"/>
      <c r="B55" s="4"/>
      <c r="C55" s="4"/>
      <c r="D55" s="4"/>
      <c r="E55" s="4"/>
      <c r="F55" t="s" s="4">
        <v>55</v>
      </c>
      <c r="G55" s="9">
        <v>4826.75</v>
      </c>
      <c r="H55" s="7"/>
      <c r="I55" s="9">
        <v>4826.75</v>
      </c>
      <c r="J55" s="8"/>
    </row>
    <row r="56" ht="14.5" customHeight="1">
      <c r="A56" s="4"/>
      <c r="B56" s="4"/>
      <c r="C56" s="4"/>
      <c r="D56" s="4"/>
      <c r="E56" s="4"/>
      <c r="F56" t="s" s="4">
        <v>56</v>
      </c>
      <c r="G56" s="9">
        <v>300</v>
      </c>
      <c r="H56" s="7"/>
      <c r="I56" s="9">
        <v>300</v>
      </c>
      <c r="J56" s="8"/>
    </row>
    <row r="57" ht="14.5" customHeight="1">
      <c r="A57" s="4"/>
      <c r="B57" s="4"/>
      <c r="C57" s="4"/>
      <c r="D57" s="4"/>
      <c r="E57" s="4"/>
      <c r="F57" t="s" s="4">
        <v>57</v>
      </c>
      <c r="G57" s="9">
        <v>7319.9</v>
      </c>
      <c r="H57" s="7"/>
      <c r="I57" s="9">
        <v>6665.4</v>
      </c>
      <c r="J57" s="8"/>
    </row>
    <row r="58" ht="14.5" customHeight="1">
      <c r="A58" s="4"/>
      <c r="B58" s="4"/>
      <c r="C58" s="4"/>
      <c r="D58" s="4"/>
      <c r="E58" s="4"/>
      <c r="F58" t="s" s="4">
        <v>58</v>
      </c>
      <c r="G58" s="9">
        <v>25</v>
      </c>
      <c r="H58" s="7"/>
      <c r="I58" s="9">
        <v>25</v>
      </c>
      <c r="J58" s="8"/>
    </row>
    <row r="59" ht="14.5" customHeight="1">
      <c r="A59" s="4"/>
      <c r="B59" s="4"/>
      <c r="C59" s="4"/>
      <c r="D59" s="4"/>
      <c r="E59" s="4"/>
      <c r="F59" t="s" s="4">
        <v>59</v>
      </c>
      <c r="G59" s="9">
        <v>74.47</v>
      </c>
      <c r="H59" s="7"/>
      <c r="I59" s="9">
        <v>74.47</v>
      </c>
      <c r="J59" s="8"/>
    </row>
    <row r="60" ht="14.5" customHeight="1">
      <c r="A60" s="4"/>
      <c r="B60" s="4"/>
      <c r="C60" s="4"/>
      <c r="D60" s="4"/>
      <c r="E60" s="4"/>
      <c r="F60" t="s" s="4">
        <v>60</v>
      </c>
      <c r="G60" s="9">
        <v>55.41</v>
      </c>
      <c r="H60" s="7"/>
      <c r="I60" s="9">
        <v>55.41</v>
      </c>
      <c r="J60" s="8"/>
    </row>
    <row r="61" ht="14.5" customHeight="1">
      <c r="A61" s="4"/>
      <c r="B61" s="4"/>
      <c r="C61" s="4"/>
      <c r="D61" s="4"/>
      <c r="E61" s="4"/>
      <c r="F61" t="s" s="4">
        <v>61</v>
      </c>
      <c r="G61" s="9">
        <v>888.66</v>
      </c>
      <c r="H61" s="7"/>
      <c r="I61" s="9">
        <v>888.66</v>
      </c>
      <c r="J61" s="8"/>
    </row>
    <row r="62" ht="14.5" customHeight="1">
      <c r="A62" s="4"/>
      <c r="B62" s="4"/>
      <c r="C62" s="4"/>
      <c r="D62" s="4"/>
      <c r="E62" s="4"/>
      <c r="F62" t="s" s="4">
        <v>62</v>
      </c>
      <c r="G62" s="9">
        <v>3641.14</v>
      </c>
      <c r="H62" s="7"/>
      <c r="I62" s="9">
        <v>3641.14</v>
      </c>
      <c r="J62" s="8"/>
    </row>
    <row r="63" ht="14.5" customHeight="1">
      <c r="A63" s="4"/>
      <c r="B63" s="4"/>
      <c r="C63" s="4"/>
      <c r="D63" s="4"/>
      <c r="E63" s="4"/>
      <c r="F63" t="s" s="4">
        <v>63</v>
      </c>
      <c r="G63" s="9">
        <v>1800.37</v>
      </c>
      <c r="H63" s="7"/>
      <c r="I63" s="9">
        <v>2679.75</v>
      </c>
      <c r="J63" s="8"/>
    </row>
    <row r="64" ht="15" customHeight="1">
      <c r="A64" s="4"/>
      <c r="B64" s="4"/>
      <c r="C64" s="4"/>
      <c r="D64" s="4"/>
      <c r="E64" s="4"/>
      <c r="F64" t="s" s="4">
        <v>64</v>
      </c>
      <c r="G64" s="10">
        <v>108</v>
      </c>
      <c r="H64" s="7"/>
      <c r="I64" s="10">
        <v>108</v>
      </c>
      <c r="J64" s="8"/>
    </row>
    <row r="65" ht="14.5" customHeight="1">
      <c r="A65" s="4"/>
      <c r="B65" s="4"/>
      <c r="C65" s="4"/>
      <c r="D65" s="4"/>
      <c r="E65" t="s" s="4">
        <v>65</v>
      </c>
      <c r="F65" s="4"/>
      <c r="G65" s="11">
        <f>ROUND(SUM(G34:G64),5)</f>
        <v>134079.61</v>
      </c>
      <c r="H65" s="7"/>
      <c r="I65" s="11">
        <f>ROUND(SUM(I34:I64),5)</f>
        <v>131476.99</v>
      </c>
      <c r="J65" s="8"/>
    </row>
    <row r="66" ht="14.5" customHeight="1">
      <c r="A66" s="4"/>
      <c r="B66" s="4"/>
      <c r="C66" s="4"/>
      <c r="D66" s="4"/>
      <c r="E66" t="s" s="4">
        <v>66</v>
      </c>
      <c r="F66" s="4"/>
      <c r="G66" s="9"/>
      <c r="H66" s="7"/>
      <c r="I66" s="9"/>
      <c r="J66" s="8"/>
    </row>
    <row r="67" ht="15" customHeight="1">
      <c r="A67" s="4"/>
      <c r="B67" s="4"/>
      <c r="C67" s="4"/>
      <c r="D67" s="4"/>
      <c r="E67" s="4"/>
      <c r="F67" t="s" s="4">
        <v>67</v>
      </c>
      <c r="G67" s="10">
        <v>14778.86</v>
      </c>
      <c r="H67" s="7"/>
      <c r="I67" s="10">
        <v>15720.33</v>
      </c>
      <c r="J67" s="8"/>
    </row>
    <row r="68" ht="15" customHeight="1">
      <c r="A68" s="4"/>
      <c r="B68" s="4"/>
      <c r="C68" s="4"/>
      <c r="D68" s="4"/>
      <c r="E68" t="s" s="4">
        <v>68</v>
      </c>
      <c r="F68" s="4"/>
      <c r="G68" s="12">
        <f>ROUND(SUM(G66:G67),5)</f>
        <v>14778.86</v>
      </c>
      <c r="H68" s="7"/>
      <c r="I68" s="12">
        <f>ROUND(SUM(I66:I67),5)</f>
        <v>15720.33</v>
      </c>
      <c r="J68" s="8"/>
    </row>
    <row r="69" ht="15" customHeight="1">
      <c r="A69" s="4"/>
      <c r="B69" s="4"/>
      <c r="C69" s="4"/>
      <c r="D69" t="s" s="4">
        <v>69</v>
      </c>
      <c r="E69" s="4"/>
      <c r="F69" s="4"/>
      <c r="G69" s="12">
        <f>ROUND(G29+G33+G65+G68,5)</f>
        <v>177542.16</v>
      </c>
      <c r="H69" s="7"/>
      <c r="I69" s="12">
        <f>ROUND(I29+I33+I65+I68,5)</f>
        <v>196386.17</v>
      </c>
      <c r="J69" s="8"/>
    </row>
    <row r="70" ht="15" customHeight="1">
      <c r="A70" s="4"/>
      <c r="B70" s="4"/>
      <c r="C70" t="s" s="4">
        <v>70</v>
      </c>
      <c r="D70" s="4"/>
      <c r="E70" s="4"/>
      <c r="F70" s="4"/>
      <c r="G70" s="12">
        <f>ROUND(G25+G28+G69,5)</f>
        <v>327292.98</v>
      </c>
      <c r="H70" s="7"/>
      <c r="I70" s="12">
        <f>ROUND(I25+I28+I69,5)</f>
        <v>320665.17</v>
      </c>
      <c r="J70" s="8"/>
    </row>
    <row r="71" ht="14.5" customHeight="1">
      <c r="A71" s="4"/>
      <c r="B71" t="s" s="4">
        <v>71</v>
      </c>
      <c r="C71" s="4"/>
      <c r="D71" s="4"/>
      <c r="E71" s="4"/>
      <c r="F71" s="4"/>
      <c r="G71" s="11">
        <f>ROUND(G24+G70,5)</f>
        <v>327292.98</v>
      </c>
      <c r="H71" s="7"/>
      <c r="I71" s="11">
        <f>ROUND(I24+I70,5)</f>
        <v>320665.17</v>
      </c>
      <c r="J71" s="8"/>
    </row>
    <row r="72" ht="14.5" customHeight="1">
      <c r="A72" s="4"/>
      <c r="B72" t="s" s="4">
        <v>72</v>
      </c>
      <c r="C72" s="4"/>
      <c r="D72" s="4"/>
      <c r="E72" s="4"/>
      <c r="F72" s="4"/>
      <c r="G72" s="9"/>
      <c r="H72" s="7"/>
      <c r="I72" s="9"/>
      <c r="J72" s="8"/>
    </row>
    <row r="73" ht="14.5" customHeight="1">
      <c r="A73" s="4"/>
      <c r="B73" s="4"/>
      <c r="C73" t="s" s="4">
        <v>73</v>
      </c>
      <c r="D73" s="4"/>
      <c r="E73" s="4"/>
      <c r="F73" s="4"/>
      <c r="G73" s="9">
        <v>79500.23</v>
      </c>
      <c r="H73" s="7"/>
      <c r="I73" s="9">
        <v>97126.5</v>
      </c>
      <c r="J73" s="8"/>
    </row>
    <row r="74" ht="14.5" customHeight="1">
      <c r="A74" s="4"/>
      <c r="B74" s="4"/>
      <c r="C74" t="s" s="4">
        <v>74</v>
      </c>
      <c r="D74" s="4"/>
      <c r="E74" s="4"/>
      <c r="F74" s="4"/>
      <c r="G74" s="9"/>
      <c r="H74" s="7"/>
      <c r="I74" s="9"/>
      <c r="J74" s="8"/>
    </row>
    <row r="75" ht="15" customHeight="1">
      <c r="A75" s="4"/>
      <c r="B75" s="4"/>
      <c r="C75" s="4"/>
      <c r="D75" t="s" s="4">
        <v>75</v>
      </c>
      <c r="E75" s="4"/>
      <c r="F75" s="4"/>
      <c r="G75" s="10">
        <v>13736.3</v>
      </c>
      <c r="H75" s="7"/>
      <c r="I75" s="10">
        <v>13736.3</v>
      </c>
      <c r="J75" s="8"/>
    </row>
    <row r="76" ht="14.5" customHeight="1">
      <c r="A76" s="4"/>
      <c r="B76" s="4"/>
      <c r="C76" t="s" s="4">
        <v>76</v>
      </c>
      <c r="D76" s="4"/>
      <c r="E76" s="4"/>
      <c r="F76" s="4"/>
      <c r="G76" s="11">
        <f>ROUND(SUM(G74:G75),5)</f>
        <v>13736.3</v>
      </c>
      <c r="H76" s="7"/>
      <c r="I76" s="11">
        <f>ROUND(SUM(I74:I75),5)</f>
        <v>13736.3</v>
      </c>
      <c r="J76" s="8"/>
    </row>
    <row r="77" ht="14.5" customHeight="1">
      <c r="A77" s="4"/>
      <c r="B77" s="4"/>
      <c r="C77" t="s" s="4">
        <v>77</v>
      </c>
      <c r="D77" s="4"/>
      <c r="E77" s="4"/>
      <c r="F77" s="4"/>
      <c r="G77" s="9"/>
      <c r="H77" s="7"/>
      <c r="I77" s="9"/>
      <c r="J77" s="8"/>
    </row>
    <row r="78" ht="14.5" customHeight="1">
      <c r="A78" s="4"/>
      <c r="B78" s="4"/>
      <c r="C78" s="4"/>
      <c r="D78" t="s" s="4">
        <v>78</v>
      </c>
      <c r="E78" s="4"/>
      <c r="F78" s="4"/>
      <c r="G78" s="9">
        <v>58047.23</v>
      </c>
      <c r="H78" s="7"/>
      <c r="I78" s="9">
        <v>58047.23</v>
      </c>
      <c r="J78" s="8"/>
    </row>
    <row r="79" ht="15" customHeight="1">
      <c r="A79" s="4"/>
      <c r="B79" s="4"/>
      <c r="C79" s="4"/>
      <c r="D79" t="s" s="4">
        <v>79</v>
      </c>
      <c r="E79" s="4"/>
      <c r="F79" s="4"/>
      <c r="G79" s="10">
        <v>8221.799999999999</v>
      </c>
      <c r="H79" s="7"/>
      <c r="I79" s="10">
        <v>8221.799999999999</v>
      </c>
      <c r="J79" s="8"/>
    </row>
    <row r="80" ht="14.5" customHeight="1">
      <c r="A80" s="4"/>
      <c r="B80" s="4"/>
      <c r="C80" t="s" s="4">
        <v>80</v>
      </c>
      <c r="D80" s="4"/>
      <c r="E80" s="4"/>
      <c r="F80" s="4"/>
      <c r="G80" s="11">
        <f>ROUND(SUM(G77:G79),5)</f>
        <v>66269.03</v>
      </c>
      <c r="H80" s="7"/>
      <c r="I80" s="11">
        <f>ROUND(SUM(I77:I79),5)</f>
        <v>66269.03</v>
      </c>
      <c r="J80" s="8"/>
    </row>
    <row r="81" ht="14.5" customHeight="1">
      <c r="A81" s="4"/>
      <c r="B81" s="4"/>
      <c r="C81" t="s" s="4">
        <v>81</v>
      </c>
      <c r="D81" s="4"/>
      <c r="E81" s="4"/>
      <c r="F81" s="4"/>
      <c r="G81" s="9"/>
      <c r="H81" s="7"/>
      <c r="I81" s="9"/>
      <c r="J81" s="8"/>
    </row>
    <row r="82" ht="14.5" customHeight="1">
      <c r="A82" s="4"/>
      <c r="B82" s="4"/>
      <c r="C82" s="4"/>
      <c r="D82" t="s" s="4">
        <v>82</v>
      </c>
      <c r="E82" s="4"/>
      <c r="F82" s="4"/>
      <c r="G82" s="9">
        <v>45277.24</v>
      </c>
      <c r="H82" s="7"/>
      <c r="I82" s="9">
        <v>41986.39</v>
      </c>
      <c r="J82" s="8"/>
    </row>
    <row r="83" ht="14.5" customHeight="1">
      <c r="A83" s="4"/>
      <c r="B83" s="4"/>
      <c r="C83" s="4"/>
      <c r="D83" t="s" s="4">
        <v>83</v>
      </c>
      <c r="E83" s="4"/>
      <c r="F83" s="4"/>
      <c r="G83" s="9">
        <v>38298.28</v>
      </c>
      <c r="H83" s="7"/>
      <c r="I83" s="9">
        <v>38298.28</v>
      </c>
      <c r="J83" s="14"/>
    </row>
    <row r="84" ht="14.5" customHeight="1">
      <c r="A84" s="4"/>
      <c r="B84" s="4"/>
      <c r="C84" s="4"/>
      <c r="D84" t="s" s="4">
        <v>84</v>
      </c>
      <c r="E84" s="4"/>
      <c r="F84" s="4"/>
      <c r="G84" s="9">
        <v>31187.77</v>
      </c>
      <c r="H84" s="7"/>
      <c r="I84" s="9">
        <v>27926.78</v>
      </c>
      <c r="J84" s="14"/>
    </row>
    <row r="85" ht="14.5" customHeight="1">
      <c r="A85" s="4"/>
      <c r="B85" s="4"/>
      <c r="C85" s="4"/>
      <c r="D85" t="s" s="4">
        <v>85</v>
      </c>
      <c r="E85" s="4"/>
      <c r="F85" s="4"/>
      <c r="G85" s="9">
        <v>0</v>
      </c>
      <c r="H85" s="7"/>
      <c r="I85" s="9">
        <v>-6545</v>
      </c>
      <c r="J85" s="8"/>
    </row>
    <row r="86" ht="15" customHeight="1">
      <c r="A86" s="4"/>
      <c r="B86" s="4"/>
      <c r="C86" s="4"/>
      <c r="D86" t="s" s="4">
        <v>86</v>
      </c>
      <c r="E86" s="4"/>
      <c r="F86" s="4"/>
      <c r="G86" s="10">
        <v>68280.22</v>
      </c>
      <c r="H86" s="7"/>
      <c r="I86" s="10">
        <v>63750.79</v>
      </c>
      <c r="J86" s="8"/>
    </row>
    <row r="87" ht="14.5" customHeight="1">
      <c r="A87" s="4"/>
      <c r="B87" s="4"/>
      <c r="C87" t="s" s="4">
        <v>87</v>
      </c>
      <c r="D87" s="4"/>
      <c r="E87" s="4"/>
      <c r="F87" s="4"/>
      <c r="G87" s="11">
        <f>ROUND(SUM(G81:G86),5)</f>
        <v>183043.51</v>
      </c>
      <c r="H87" s="7"/>
      <c r="I87" s="11">
        <f>ROUND(SUM(I81:I86),5)</f>
        <v>165417.24</v>
      </c>
      <c r="J87" s="8"/>
    </row>
    <row r="88" ht="15" customHeight="1">
      <c r="A88" s="4"/>
      <c r="B88" s="4"/>
      <c r="C88" t="s" s="4">
        <v>88</v>
      </c>
      <c r="D88" s="4"/>
      <c r="E88" s="4"/>
      <c r="F88" s="4"/>
      <c r="G88" s="10">
        <v>-1484.85</v>
      </c>
      <c r="H88" s="7"/>
      <c r="I88" s="10">
        <v>-16578.6</v>
      </c>
      <c r="J88" s="8"/>
    </row>
    <row r="89" ht="15" customHeight="1">
      <c r="A89" s="4"/>
      <c r="B89" t="s" s="4">
        <v>89</v>
      </c>
      <c r="C89" s="4"/>
      <c r="D89" s="4"/>
      <c r="E89" s="4"/>
      <c r="F89" s="4"/>
      <c r="G89" s="12">
        <f>ROUND(SUM(G72:G73)+G76+G80+SUM(G87:G88),5)</f>
        <v>341064.22</v>
      </c>
      <c r="H89" s="7"/>
      <c r="I89" s="12">
        <f>ROUND(SUM(I72:I73)+I76+I80+SUM(I87:I88),5)</f>
        <v>325970.47</v>
      </c>
      <c r="J89" s="14"/>
    </row>
    <row r="90" ht="15" customHeight="1">
      <c r="A90" t="s" s="4">
        <v>90</v>
      </c>
      <c r="B90" s="4"/>
      <c r="C90" s="4"/>
      <c r="D90" s="4"/>
      <c r="E90" s="4"/>
      <c r="F90" s="4"/>
      <c r="G90" s="13">
        <f>ROUND(G23+G71+G89,5)</f>
        <v>668357.2</v>
      </c>
      <c r="H90" s="4"/>
      <c r="I90" s="13">
        <f>ROUND(I23+I71+I89,5)</f>
        <v>646635.64</v>
      </c>
      <c r="J90" s="16"/>
    </row>
  </sheetData>
  <pageMargins left="0.7" right="0.7" top="0.75" bottom="0.75" header="0.1" footer="0.3"/>
  <pageSetup firstPageNumber="1" fitToHeight="1" fitToWidth="1" scale="100" useFirstPageNumber="0" orientation="portrait" pageOrder="downThenOver"/>
  <headerFooter>
    <oddHeader>&amp;C&amp;"Arial,Bold"&amp;10&amp;K000000 As of March 31, 2021</oddHeader>
    <oddFooter>&amp;R&amp;"Calibri,Regular"&amp;11&amp;K000000&amp;"Arial,Bold"&amp;8&amp;P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L41"/>
  <sheetViews>
    <sheetView workbookViewId="0" showGridLines="0" defaultGridColor="1"/>
  </sheetViews>
  <sheetFormatPr defaultColWidth="8.83333" defaultRowHeight="14.5" customHeight="1" outlineLevelRow="0" outlineLevelCol="0"/>
  <cols>
    <col min="1" max="6" width="3" style="17" customWidth="1"/>
    <col min="7" max="7" width="35.1719" style="17" customWidth="1"/>
    <col min="8" max="8" width="7.85156" style="17" customWidth="1"/>
    <col min="9" max="9" width="2.35156" style="17" customWidth="1"/>
    <col min="10" max="10" width="8.5" style="17" customWidth="1"/>
    <col min="11" max="11" width="2.35156" style="17" customWidth="1"/>
    <col min="12" max="12" width="8.5" style="17" customWidth="1"/>
    <col min="13" max="16384" width="8.85156" style="17" customWidth="1"/>
  </cols>
  <sheetData>
    <row r="1" ht="15" customHeight="1">
      <c r="A1" s="2"/>
      <c r="B1" s="2"/>
      <c r="C1" s="2"/>
      <c r="D1" s="2"/>
      <c r="E1" s="2"/>
      <c r="F1" s="2"/>
      <c r="G1" s="2"/>
      <c r="H1" t="s" s="3">
        <v>91</v>
      </c>
      <c r="I1" s="4"/>
      <c r="J1" t="s" s="3">
        <v>92</v>
      </c>
      <c r="K1" s="4"/>
      <c r="L1" t="s" s="3">
        <v>93</v>
      </c>
    </row>
    <row r="2" ht="15" customHeight="1">
      <c r="A2" s="4"/>
      <c r="B2" t="s" s="4">
        <v>94</v>
      </c>
      <c r="C2" s="4"/>
      <c r="D2" s="4"/>
      <c r="E2" s="4"/>
      <c r="F2" s="4"/>
      <c r="G2" s="4"/>
      <c r="H2" s="6"/>
      <c r="I2" s="7"/>
      <c r="J2" s="6"/>
      <c r="K2" s="7"/>
      <c r="L2" s="6"/>
    </row>
    <row r="3" ht="14.5" customHeight="1">
      <c r="A3" s="4"/>
      <c r="B3" s="4"/>
      <c r="C3" s="4"/>
      <c r="D3" t="s" s="4">
        <v>95</v>
      </c>
      <c r="E3" s="4"/>
      <c r="F3" s="4"/>
      <c r="G3" s="4"/>
      <c r="H3" s="9"/>
      <c r="I3" s="7"/>
      <c r="J3" s="9"/>
      <c r="K3" s="7"/>
      <c r="L3" s="9"/>
    </row>
    <row r="4" ht="14.5" customHeight="1">
      <c r="A4" s="4"/>
      <c r="B4" s="4"/>
      <c r="C4" s="4"/>
      <c r="D4" s="4"/>
      <c r="E4" t="s" s="4">
        <v>96</v>
      </c>
      <c r="F4" s="4"/>
      <c r="G4" s="4"/>
      <c r="H4" s="9"/>
      <c r="I4" s="7"/>
      <c r="J4" s="9"/>
      <c r="K4" s="7"/>
      <c r="L4" s="9"/>
    </row>
    <row r="5" ht="14.5" customHeight="1">
      <c r="A5" s="4"/>
      <c r="B5" s="4"/>
      <c r="C5" s="4"/>
      <c r="D5" s="4"/>
      <c r="E5" s="4"/>
      <c r="F5" t="s" s="4">
        <v>97</v>
      </c>
      <c r="G5" s="4"/>
      <c r="H5" s="9"/>
      <c r="I5" s="7"/>
      <c r="J5" s="9"/>
      <c r="K5" s="7"/>
      <c r="L5" s="9"/>
    </row>
    <row r="6" ht="15" customHeight="1">
      <c r="A6" s="4"/>
      <c r="B6" s="4"/>
      <c r="C6" s="4"/>
      <c r="D6" s="4"/>
      <c r="E6" s="4"/>
      <c r="F6" s="4"/>
      <c r="G6" t="s" s="4">
        <v>98</v>
      </c>
      <c r="H6" s="10">
        <v>3472</v>
      </c>
      <c r="I6" s="7"/>
      <c r="J6" s="10">
        <v>5522</v>
      </c>
      <c r="K6" s="7"/>
      <c r="L6" s="10">
        <f>ROUND(SUM(H6:J6),5)</f>
        <v>8994</v>
      </c>
    </row>
    <row r="7" ht="14.5" customHeight="1">
      <c r="A7" s="4"/>
      <c r="B7" s="4"/>
      <c r="C7" s="4"/>
      <c r="D7" s="4"/>
      <c r="E7" s="4"/>
      <c r="F7" t="s" s="4">
        <v>99</v>
      </c>
      <c r="G7" s="4"/>
      <c r="H7" s="11">
        <f>ROUND(SUM(H5:H6),5)</f>
        <v>3472</v>
      </c>
      <c r="I7" s="7"/>
      <c r="J7" s="11">
        <f>ROUND(SUM(J5:J6),5)</f>
        <v>5522</v>
      </c>
      <c r="K7" s="7"/>
      <c r="L7" s="11">
        <f>ROUND(SUM(H7:J7),5)</f>
        <v>8994</v>
      </c>
    </row>
    <row r="8" ht="14.5" customHeight="1">
      <c r="A8" s="4"/>
      <c r="B8" s="4"/>
      <c r="C8" s="4"/>
      <c r="D8" s="4"/>
      <c r="E8" s="4"/>
      <c r="F8" t="s" s="4">
        <v>100</v>
      </c>
      <c r="G8" s="4"/>
      <c r="H8" s="9">
        <v>0</v>
      </c>
      <c r="I8" s="7"/>
      <c r="J8" s="9">
        <v>1400</v>
      </c>
      <c r="K8" s="7"/>
      <c r="L8" s="9">
        <f>ROUND(SUM(H8:J8),5)</f>
        <v>1400</v>
      </c>
    </row>
    <row r="9" ht="14.5" customHeight="1">
      <c r="A9" s="4"/>
      <c r="B9" s="4"/>
      <c r="C9" s="4"/>
      <c r="D9" s="4"/>
      <c r="E9" s="4"/>
      <c r="F9" t="s" s="4">
        <v>101</v>
      </c>
      <c r="G9" s="4"/>
      <c r="H9" s="9">
        <v>6121.24</v>
      </c>
      <c r="I9" s="7"/>
      <c r="J9" s="9">
        <v>14482.15</v>
      </c>
      <c r="K9" s="7"/>
      <c r="L9" s="9">
        <f>ROUND(SUM(H9:J9),5)</f>
        <v>20603.39</v>
      </c>
    </row>
    <row r="10" ht="14.5" customHeight="1">
      <c r="A10" s="4"/>
      <c r="B10" s="4"/>
      <c r="C10" s="4"/>
      <c r="D10" s="4"/>
      <c r="E10" s="4"/>
      <c r="F10" t="s" s="4">
        <v>102</v>
      </c>
      <c r="G10" s="4"/>
      <c r="H10" s="9">
        <v>26</v>
      </c>
      <c r="I10" s="7"/>
      <c r="J10" s="9">
        <v>26</v>
      </c>
      <c r="K10" s="7"/>
      <c r="L10" s="9">
        <f>ROUND(SUM(H10:J10),5)</f>
        <v>52</v>
      </c>
    </row>
    <row r="11" ht="15" customHeight="1">
      <c r="A11" s="4"/>
      <c r="B11" s="4"/>
      <c r="C11" s="4"/>
      <c r="D11" s="4"/>
      <c r="E11" s="4"/>
      <c r="F11" t="s" s="4">
        <v>103</v>
      </c>
      <c r="G11" s="4"/>
      <c r="H11" s="10">
        <v>15000</v>
      </c>
      <c r="I11" s="7"/>
      <c r="J11" s="10">
        <v>0</v>
      </c>
      <c r="K11" s="7"/>
      <c r="L11" s="10">
        <f>ROUND(SUM(H11:J11),5)</f>
        <v>15000</v>
      </c>
    </row>
    <row r="12" ht="14.5" customHeight="1">
      <c r="A12" s="4"/>
      <c r="B12" s="4"/>
      <c r="C12" s="4"/>
      <c r="D12" s="4"/>
      <c r="E12" t="s" s="4">
        <v>104</v>
      </c>
      <c r="F12" s="4"/>
      <c r="G12" s="4"/>
      <c r="H12" s="11">
        <f>ROUND(H4+SUM(H7:H11),5)</f>
        <v>24619.24</v>
      </c>
      <c r="I12" s="7"/>
      <c r="J12" s="11">
        <f>ROUND(J4+SUM(J7:J11),5)</f>
        <v>21430.15</v>
      </c>
      <c r="K12" s="7"/>
      <c r="L12" s="11">
        <f>ROUND(SUM(H12:J12),5)</f>
        <v>46049.39</v>
      </c>
    </row>
    <row r="13" ht="14.5" customHeight="1">
      <c r="A13" s="4"/>
      <c r="B13" s="4"/>
      <c r="C13" s="4"/>
      <c r="D13" s="4"/>
      <c r="E13" t="s" s="4">
        <v>105</v>
      </c>
      <c r="F13" s="4"/>
      <c r="G13" s="4"/>
      <c r="H13" s="9"/>
      <c r="I13" s="7"/>
      <c r="J13" s="9"/>
      <c r="K13" s="7"/>
      <c r="L13" s="9"/>
    </row>
    <row r="14" ht="14.5" customHeight="1">
      <c r="A14" s="4"/>
      <c r="B14" s="4"/>
      <c r="C14" s="4"/>
      <c r="D14" s="4"/>
      <c r="E14" s="4"/>
      <c r="F14" t="s" s="4">
        <v>106</v>
      </c>
      <c r="G14" s="4"/>
      <c r="H14" s="9">
        <v>80</v>
      </c>
      <c r="I14" s="7"/>
      <c r="J14" s="9">
        <v>160</v>
      </c>
      <c r="K14" s="7"/>
      <c r="L14" s="9">
        <f>ROUND(SUM(H14:J14),5)</f>
        <v>240</v>
      </c>
    </row>
    <row r="15" ht="14.5" customHeight="1">
      <c r="A15" s="4"/>
      <c r="B15" s="4"/>
      <c r="C15" s="4"/>
      <c r="D15" s="4"/>
      <c r="E15" s="4"/>
      <c r="F15" t="s" s="4">
        <v>107</v>
      </c>
      <c r="G15" s="4"/>
      <c r="H15" s="9">
        <v>16</v>
      </c>
      <c r="I15" s="7"/>
      <c r="J15" s="9">
        <v>0</v>
      </c>
      <c r="K15" s="7"/>
      <c r="L15" s="9">
        <f>ROUND(SUM(H15:J15),5)</f>
        <v>16</v>
      </c>
    </row>
    <row r="16" ht="15" customHeight="1">
      <c r="A16" s="4"/>
      <c r="B16" s="4"/>
      <c r="C16" s="4"/>
      <c r="D16" s="4"/>
      <c r="E16" s="4"/>
      <c r="F16" t="s" s="4">
        <v>108</v>
      </c>
      <c r="G16" s="4"/>
      <c r="H16" s="10">
        <v>2500</v>
      </c>
      <c r="I16" s="7"/>
      <c r="J16" s="10">
        <v>0</v>
      </c>
      <c r="K16" s="7"/>
      <c r="L16" s="10">
        <f>ROUND(SUM(H16:J16),5)</f>
        <v>2500</v>
      </c>
    </row>
    <row r="17" ht="14.5" customHeight="1">
      <c r="A17" s="4"/>
      <c r="B17" s="4"/>
      <c r="C17" s="4"/>
      <c r="D17" s="4"/>
      <c r="E17" t="s" s="4">
        <v>109</v>
      </c>
      <c r="F17" s="4"/>
      <c r="G17" s="4"/>
      <c r="H17" s="11">
        <f>ROUND(SUM(H13:H16),5)</f>
        <v>2596</v>
      </c>
      <c r="I17" s="7"/>
      <c r="J17" s="11">
        <f>ROUND(SUM(J13:J16),5)</f>
        <v>160</v>
      </c>
      <c r="K17" s="7"/>
      <c r="L17" s="11">
        <f>ROUND(SUM(H17:J17),5)</f>
        <v>2756</v>
      </c>
    </row>
    <row r="18" ht="14.5" customHeight="1">
      <c r="A18" s="4"/>
      <c r="B18" s="4"/>
      <c r="C18" s="4"/>
      <c r="D18" s="4"/>
      <c r="E18" t="s" s="4">
        <v>110</v>
      </c>
      <c r="F18" s="4"/>
      <c r="G18" s="4"/>
      <c r="H18" s="9">
        <v>175</v>
      </c>
      <c r="I18" s="7"/>
      <c r="J18" s="9">
        <v>175</v>
      </c>
      <c r="K18" s="7"/>
      <c r="L18" s="9">
        <f>ROUND(SUM(H18:J18),5)</f>
        <v>350</v>
      </c>
    </row>
    <row r="19" ht="14.5" customHeight="1">
      <c r="A19" s="4"/>
      <c r="B19" s="4"/>
      <c r="C19" s="4"/>
      <c r="D19" s="4"/>
      <c r="E19" t="s" s="4">
        <v>111</v>
      </c>
      <c r="F19" s="4"/>
      <c r="G19" s="4"/>
      <c r="H19" s="9">
        <v>17.34</v>
      </c>
      <c r="I19" s="7"/>
      <c r="J19" s="9">
        <v>18.48</v>
      </c>
      <c r="K19" s="7"/>
      <c r="L19" s="9">
        <f>ROUND(SUM(H19:J19),5)</f>
        <v>35.82</v>
      </c>
    </row>
    <row r="20" ht="14.5" customHeight="1">
      <c r="A20" s="4"/>
      <c r="B20" s="4"/>
      <c r="C20" s="4"/>
      <c r="D20" s="4"/>
      <c r="E20" t="s" s="4">
        <v>112</v>
      </c>
      <c r="F20" s="4"/>
      <c r="G20" s="4"/>
      <c r="H20" s="9"/>
      <c r="I20" s="7"/>
      <c r="J20" s="9"/>
      <c r="K20" s="7"/>
      <c r="L20" s="9"/>
    </row>
    <row r="21" ht="15" customHeight="1">
      <c r="A21" s="4"/>
      <c r="B21" s="4"/>
      <c r="C21" s="4"/>
      <c r="D21" s="4"/>
      <c r="E21" s="4"/>
      <c r="F21" t="s" s="4">
        <v>113</v>
      </c>
      <c r="G21" s="4"/>
      <c r="H21" s="10">
        <v>7.8</v>
      </c>
      <c r="I21" s="7"/>
      <c r="J21" s="10">
        <v>89.13</v>
      </c>
      <c r="K21" s="7"/>
      <c r="L21" s="10">
        <f>ROUND(SUM(H21:J21),5)</f>
        <v>96.93000000000001</v>
      </c>
    </row>
    <row r="22" ht="15" customHeight="1">
      <c r="A22" s="4"/>
      <c r="B22" s="4"/>
      <c r="C22" s="4"/>
      <c r="D22" s="4"/>
      <c r="E22" t="s" s="4">
        <v>114</v>
      </c>
      <c r="F22" s="4"/>
      <c r="G22" s="4"/>
      <c r="H22" s="12">
        <f>ROUND(SUM(H20:H21),5)</f>
        <v>7.8</v>
      </c>
      <c r="I22" s="7"/>
      <c r="J22" s="12">
        <f>ROUND(SUM(J20:J21),5)</f>
        <v>89.13</v>
      </c>
      <c r="K22" s="7"/>
      <c r="L22" s="12">
        <f>ROUND(SUM(H22:J22),5)</f>
        <v>96.93000000000001</v>
      </c>
    </row>
    <row r="23" ht="15" customHeight="1">
      <c r="A23" s="4"/>
      <c r="B23" s="4"/>
      <c r="C23" s="4"/>
      <c r="D23" t="s" s="4">
        <v>115</v>
      </c>
      <c r="E23" s="4"/>
      <c r="F23" s="4"/>
      <c r="G23" s="4"/>
      <c r="H23" s="12">
        <f>ROUND(H3+H12+SUM(H17:H19)+H22,5)</f>
        <v>27415.38</v>
      </c>
      <c r="I23" s="7"/>
      <c r="J23" s="12">
        <f>ROUND(J3+J12+SUM(J17:J19)+J22,5)</f>
        <v>21872.76</v>
      </c>
      <c r="K23" s="7"/>
      <c r="L23" s="12">
        <f>ROUND(SUM(H23:J23),5)</f>
        <v>49288.14</v>
      </c>
    </row>
    <row r="24" ht="14.5" customHeight="1">
      <c r="A24" s="4"/>
      <c r="B24" s="4"/>
      <c r="C24" t="s" s="4">
        <v>116</v>
      </c>
      <c r="D24" s="4"/>
      <c r="E24" s="4"/>
      <c r="F24" s="4"/>
      <c r="G24" s="4"/>
      <c r="H24" s="11">
        <f>H23</f>
        <v>27415.38</v>
      </c>
      <c r="I24" s="7"/>
      <c r="J24" s="11">
        <f>J23</f>
        <v>21872.76</v>
      </c>
      <c r="K24" s="7"/>
      <c r="L24" s="11">
        <f>ROUND(SUM(H24:J24),5)</f>
        <v>49288.14</v>
      </c>
    </row>
    <row r="25" ht="14.5" customHeight="1">
      <c r="A25" s="4"/>
      <c r="B25" s="4"/>
      <c r="C25" s="4"/>
      <c r="D25" t="s" s="4">
        <v>117</v>
      </c>
      <c r="E25" s="4"/>
      <c r="F25" s="4"/>
      <c r="G25" s="4"/>
      <c r="H25" s="9"/>
      <c r="I25" s="7"/>
      <c r="J25" s="9"/>
      <c r="K25" s="7"/>
      <c r="L25" s="9"/>
    </row>
    <row r="26" ht="14.5" customHeight="1">
      <c r="A26" s="4"/>
      <c r="B26" s="4"/>
      <c r="C26" s="4"/>
      <c r="D26" s="4"/>
      <c r="E26" t="s" s="4">
        <v>118</v>
      </c>
      <c r="F26" s="4"/>
      <c r="G26" s="4"/>
      <c r="H26" s="9">
        <v>20611.57</v>
      </c>
      <c r="I26" s="7"/>
      <c r="J26" s="9">
        <v>22073</v>
      </c>
      <c r="K26" s="7"/>
      <c r="L26" s="9">
        <f>ROUND(SUM(H26:J26),5)</f>
        <v>42684.57</v>
      </c>
    </row>
    <row r="27" ht="14.5" customHeight="1">
      <c r="A27" s="4"/>
      <c r="B27" s="4"/>
      <c r="C27" s="4"/>
      <c r="D27" s="4"/>
      <c r="E27" t="s" s="4">
        <v>119</v>
      </c>
      <c r="F27" s="4"/>
      <c r="G27" s="4"/>
      <c r="H27" s="9">
        <v>1000</v>
      </c>
      <c r="I27" s="7"/>
      <c r="J27" s="9">
        <v>0</v>
      </c>
      <c r="K27" s="7"/>
      <c r="L27" s="9">
        <f>ROUND(SUM(H27:J27),5)</f>
        <v>1000</v>
      </c>
    </row>
    <row r="28" ht="14.5" customHeight="1">
      <c r="A28" s="4"/>
      <c r="B28" s="4"/>
      <c r="C28" s="4"/>
      <c r="D28" s="4"/>
      <c r="E28" t="s" s="4">
        <v>120</v>
      </c>
      <c r="F28" s="4"/>
      <c r="G28" s="4"/>
      <c r="H28" s="9">
        <v>142.53</v>
      </c>
      <c r="I28" s="7"/>
      <c r="J28" s="9">
        <v>472.32</v>
      </c>
      <c r="K28" s="7"/>
      <c r="L28" s="9">
        <f>ROUND(SUM(H28:J28),5)</f>
        <v>614.85</v>
      </c>
    </row>
    <row r="29" ht="14.5" customHeight="1">
      <c r="A29" s="4"/>
      <c r="B29" s="4"/>
      <c r="C29" s="4"/>
      <c r="D29" s="4"/>
      <c r="E29" t="s" s="4">
        <v>121</v>
      </c>
      <c r="F29" s="4"/>
      <c r="G29" s="4"/>
      <c r="H29" s="9">
        <v>191.59</v>
      </c>
      <c r="I29" s="7"/>
      <c r="J29" s="9">
        <v>0</v>
      </c>
      <c r="K29" s="7"/>
      <c r="L29" s="9">
        <f>ROUND(SUM(H29:J29),5)</f>
        <v>191.59</v>
      </c>
    </row>
    <row r="30" ht="14.5" customHeight="1">
      <c r="A30" s="4"/>
      <c r="B30" s="4"/>
      <c r="C30" s="4"/>
      <c r="D30" s="4"/>
      <c r="E30" t="s" s="4">
        <v>122</v>
      </c>
      <c r="F30" s="4"/>
      <c r="G30" s="4"/>
      <c r="H30" s="9">
        <v>187.51</v>
      </c>
      <c r="I30" s="7"/>
      <c r="J30" s="9">
        <v>204.33</v>
      </c>
      <c r="K30" s="7"/>
      <c r="L30" s="9">
        <f>ROUND(SUM(H30:J30),5)</f>
        <v>391.84</v>
      </c>
    </row>
    <row r="31" ht="14.5" customHeight="1">
      <c r="A31" s="4"/>
      <c r="B31" s="4"/>
      <c r="C31" s="4"/>
      <c r="D31" s="4"/>
      <c r="E31" t="s" s="4">
        <v>123</v>
      </c>
      <c r="F31" s="4"/>
      <c r="G31" s="4"/>
      <c r="H31" s="9">
        <v>8.52</v>
      </c>
      <c r="I31" s="7"/>
      <c r="J31" s="9">
        <v>494.45</v>
      </c>
      <c r="K31" s="7"/>
      <c r="L31" s="9">
        <f>ROUND(SUM(H31:J31),5)</f>
        <v>502.97</v>
      </c>
    </row>
    <row r="32" ht="14.5" customHeight="1">
      <c r="A32" s="4"/>
      <c r="B32" s="4"/>
      <c r="C32" s="4"/>
      <c r="D32" s="4"/>
      <c r="E32" t="s" s="4">
        <v>124</v>
      </c>
      <c r="F32" s="4"/>
      <c r="G32" s="4"/>
      <c r="H32" s="9">
        <v>1128.84</v>
      </c>
      <c r="I32" s="7"/>
      <c r="J32" s="9">
        <v>1128.84</v>
      </c>
      <c r="K32" s="7"/>
      <c r="L32" s="9">
        <f>ROUND(SUM(H32:J32),5)</f>
        <v>2257.68</v>
      </c>
    </row>
    <row r="33" ht="14.5" customHeight="1">
      <c r="A33" s="4"/>
      <c r="B33" s="4"/>
      <c r="C33" s="4"/>
      <c r="D33" s="4"/>
      <c r="E33" t="s" s="4">
        <v>125</v>
      </c>
      <c r="F33" s="4"/>
      <c r="G33" s="4"/>
      <c r="H33" s="9">
        <v>215.17</v>
      </c>
      <c r="I33" s="7"/>
      <c r="J33" s="9">
        <v>215.17</v>
      </c>
      <c r="K33" s="7"/>
      <c r="L33" s="9">
        <f>ROUND(SUM(H33:J33),5)</f>
        <v>430.34</v>
      </c>
    </row>
    <row r="34" ht="14.5" customHeight="1">
      <c r="A34" s="4"/>
      <c r="B34" s="4"/>
      <c r="C34" s="4"/>
      <c r="D34" s="4"/>
      <c r="E34" t="s" s="4">
        <v>126</v>
      </c>
      <c r="F34" s="4"/>
      <c r="G34" s="4"/>
      <c r="H34" s="9">
        <v>43.83</v>
      </c>
      <c r="I34" s="7"/>
      <c r="J34" s="9">
        <v>408.77</v>
      </c>
      <c r="K34" s="7"/>
      <c r="L34" s="9">
        <f>ROUND(SUM(H34:J34),5)</f>
        <v>452.6</v>
      </c>
    </row>
    <row r="35" ht="14.5" customHeight="1">
      <c r="A35" s="4"/>
      <c r="B35" s="4"/>
      <c r="C35" s="4"/>
      <c r="D35" s="4"/>
      <c r="E35" t="s" s="4">
        <v>127</v>
      </c>
      <c r="F35" s="4"/>
      <c r="G35" s="4"/>
      <c r="H35" s="9">
        <v>714.04</v>
      </c>
      <c r="I35" s="7"/>
      <c r="J35" s="9">
        <v>714.04</v>
      </c>
      <c r="K35" s="7"/>
      <c r="L35" s="9">
        <f>ROUND(SUM(H35:J35),5)</f>
        <v>1428.08</v>
      </c>
    </row>
    <row r="36" ht="14.5" customHeight="1">
      <c r="A36" s="4"/>
      <c r="B36" s="4"/>
      <c r="C36" s="4"/>
      <c r="D36" s="4"/>
      <c r="E36" t="s" s="4">
        <v>128</v>
      </c>
      <c r="F36" s="4"/>
      <c r="G36" s="4"/>
      <c r="H36" s="9">
        <v>912.49</v>
      </c>
      <c r="I36" s="7"/>
      <c r="J36" s="9">
        <v>1249.45</v>
      </c>
      <c r="K36" s="7"/>
      <c r="L36" s="9">
        <f>ROUND(SUM(H36:J36),5)</f>
        <v>2161.94</v>
      </c>
    </row>
    <row r="37" ht="14.5" customHeight="1">
      <c r="A37" s="4"/>
      <c r="B37" s="4"/>
      <c r="C37" s="4"/>
      <c r="D37" s="4"/>
      <c r="E37" t="s" s="4">
        <v>129</v>
      </c>
      <c r="F37" s="4"/>
      <c r="G37" s="4"/>
      <c r="H37" s="9">
        <v>624.14</v>
      </c>
      <c r="I37" s="7"/>
      <c r="J37" s="9">
        <v>6624.14</v>
      </c>
      <c r="K37" s="7"/>
      <c r="L37" s="9">
        <f>ROUND(SUM(H37:J37),5)</f>
        <v>7248.28</v>
      </c>
    </row>
    <row r="38" ht="15" customHeight="1">
      <c r="A38" s="4"/>
      <c r="B38" s="4"/>
      <c r="C38" s="4"/>
      <c r="D38" s="4"/>
      <c r="E38" t="s" s="4">
        <v>130</v>
      </c>
      <c r="F38" s="4"/>
      <c r="G38" s="4"/>
      <c r="H38" s="10">
        <v>3120</v>
      </c>
      <c r="I38" s="7"/>
      <c r="J38" s="10">
        <v>3382</v>
      </c>
      <c r="K38" s="7"/>
      <c r="L38" s="10">
        <f>ROUND(SUM(H38:J38),5)</f>
        <v>6502</v>
      </c>
    </row>
    <row r="39" ht="15" customHeight="1">
      <c r="A39" s="4"/>
      <c r="B39" s="4"/>
      <c r="C39" s="4"/>
      <c r="D39" t="s" s="4">
        <v>131</v>
      </c>
      <c r="E39" s="4"/>
      <c r="F39" s="4"/>
      <c r="G39" s="4"/>
      <c r="H39" s="12">
        <f>ROUND(SUM(H25:H38),5)</f>
        <v>28900.23</v>
      </c>
      <c r="I39" s="7"/>
      <c r="J39" s="12">
        <f>ROUND(SUM(J25:J38),5)</f>
        <v>36966.51</v>
      </c>
      <c r="K39" s="7"/>
      <c r="L39" s="12">
        <f>ROUND(SUM(H39:J39),5)</f>
        <v>65866.740000000005</v>
      </c>
    </row>
    <row r="40" ht="15" customHeight="1">
      <c r="A40" s="4"/>
      <c r="B40" t="s" s="4">
        <v>132</v>
      </c>
      <c r="C40" s="4"/>
      <c r="D40" s="4"/>
      <c r="E40" s="4"/>
      <c r="F40" s="4"/>
      <c r="G40" s="4"/>
      <c r="H40" s="12">
        <f>ROUND(H2+H24-H39,5)</f>
        <v>-1484.85</v>
      </c>
      <c r="I40" s="7"/>
      <c r="J40" s="12">
        <f>ROUND(J2+J24-J39,5)</f>
        <v>-15093.75</v>
      </c>
      <c r="K40" s="7"/>
      <c r="L40" s="12">
        <f>ROUND(SUM(H40:J40),5)</f>
        <v>-16578.6</v>
      </c>
    </row>
    <row r="41" ht="11" customHeight="1">
      <c r="A41" t="s" s="4">
        <v>88</v>
      </c>
      <c r="B41" s="4"/>
      <c r="C41" s="4"/>
      <c r="D41" s="4"/>
      <c r="E41" s="4"/>
      <c r="F41" s="4"/>
      <c r="G41" s="4"/>
      <c r="H41" s="13">
        <f>H40</f>
        <v>-1484.85</v>
      </c>
      <c r="I41" s="4"/>
      <c r="J41" s="13">
        <f>J40</f>
        <v>-15093.75</v>
      </c>
      <c r="K41" s="4"/>
      <c r="L41" s="13">
        <f>ROUND(SUM(H41:J41),5)</f>
        <v>-16578.6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O53"/>
  <sheetViews>
    <sheetView workbookViewId="0" showGridLines="0" defaultGridColor="1"/>
  </sheetViews>
  <sheetFormatPr defaultColWidth="8.83333" defaultRowHeight="14.5" customHeight="1" outlineLevelRow="0" outlineLevelCol="0"/>
  <cols>
    <col min="1" max="6" width="3" style="18" customWidth="1"/>
    <col min="7" max="7" width="35.1719" style="18" customWidth="1"/>
    <col min="8" max="8" width="10" style="18" customWidth="1"/>
    <col min="9" max="9" width="2.35156" style="18" customWidth="1"/>
    <col min="10" max="10" width="8.67188" style="18" customWidth="1"/>
    <col min="11" max="11" width="2.35156" style="18" customWidth="1"/>
    <col min="12" max="12" width="12" style="18" customWidth="1"/>
    <col min="13" max="13" width="2.35156" style="18" customWidth="1"/>
    <col min="14" max="14" width="10.3516" style="18" customWidth="1"/>
    <col min="15" max="15" width="158.852" style="18" customWidth="1"/>
    <col min="16" max="16384" width="8.85156" style="18" customWidth="1"/>
  </cols>
  <sheetData>
    <row r="1" ht="15" customHeight="1">
      <c r="A1" s="4"/>
      <c r="B1" s="4"/>
      <c r="C1" s="4"/>
      <c r="D1" s="4"/>
      <c r="E1" s="4"/>
      <c r="F1" s="4"/>
      <c r="G1" s="4"/>
      <c r="H1" s="19"/>
      <c r="I1" s="19"/>
      <c r="J1" s="19"/>
      <c r="K1" s="19"/>
      <c r="L1" s="19"/>
      <c r="M1" s="19"/>
      <c r="N1" s="19"/>
      <c r="O1" s="20"/>
    </row>
    <row r="2" ht="15.5" customHeight="1">
      <c r="A2" s="2"/>
      <c r="B2" s="2"/>
      <c r="C2" s="2"/>
      <c r="D2" s="2"/>
      <c r="E2" s="2"/>
      <c r="F2" s="2"/>
      <c r="G2" s="2"/>
      <c r="H2" t="s" s="21">
        <v>133</v>
      </c>
      <c r="I2" s="22"/>
      <c r="J2" t="s" s="21">
        <v>134</v>
      </c>
      <c r="K2" s="22"/>
      <c r="L2" t="s" s="21">
        <v>135</v>
      </c>
      <c r="M2" s="22"/>
      <c r="N2" t="s" s="21">
        <v>136</v>
      </c>
      <c r="O2" s="23"/>
    </row>
    <row r="3" ht="15" customHeight="1">
      <c r="A3" s="4"/>
      <c r="B3" t="s" s="4">
        <v>94</v>
      </c>
      <c r="C3" s="4"/>
      <c r="D3" s="4"/>
      <c r="E3" s="4"/>
      <c r="F3" s="4"/>
      <c r="G3" s="4"/>
      <c r="H3" s="6"/>
      <c r="I3" s="7"/>
      <c r="J3" s="6"/>
      <c r="K3" s="7"/>
      <c r="L3" s="6"/>
      <c r="M3" s="7"/>
      <c r="N3" s="24"/>
      <c r="O3" s="8"/>
    </row>
    <row r="4" ht="14.5" customHeight="1">
      <c r="A4" s="4"/>
      <c r="B4" s="4"/>
      <c r="C4" s="4"/>
      <c r="D4" t="s" s="4">
        <v>95</v>
      </c>
      <c r="E4" s="4"/>
      <c r="F4" s="4"/>
      <c r="G4" s="4"/>
      <c r="H4" s="9"/>
      <c r="I4" s="7"/>
      <c r="J4" s="9"/>
      <c r="K4" s="7"/>
      <c r="L4" s="9"/>
      <c r="M4" s="7"/>
      <c r="N4" s="25"/>
      <c r="O4" s="8"/>
    </row>
    <row r="5" ht="14.5" customHeight="1">
      <c r="A5" s="4"/>
      <c r="B5" s="4"/>
      <c r="C5" s="4"/>
      <c r="D5" s="4"/>
      <c r="E5" t="s" s="4">
        <v>96</v>
      </c>
      <c r="F5" s="4"/>
      <c r="G5" s="4"/>
      <c r="H5" s="9"/>
      <c r="I5" s="7"/>
      <c r="J5" s="9"/>
      <c r="K5" s="7"/>
      <c r="L5" s="9"/>
      <c r="M5" s="7"/>
      <c r="N5" s="25"/>
      <c r="O5" s="8"/>
    </row>
    <row r="6" ht="14.5" customHeight="1">
      <c r="A6" s="4"/>
      <c r="B6" s="4"/>
      <c r="C6" s="4"/>
      <c r="D6" s="4"/>
      <c r="E6" s="4"/>
      <c r="F6" t="s" s="4">
        <v>97</v>
      </c>
      <c r="G6" s="4"/>
      <c r="H6" s="9"/>
      <c r="I6" s="7"/>
      <c r="J6" s="9"/>
      <c r="K6" s="7"/>
      <c r="L6" s="9"/>
      <c r="M6" s="7"/>
      <c r="N6" s="25"/>
      <c r="O6" s="8"/>
    </row>
    <row r="7" ht="15" customHeight="1">
      <c r="A7" s="4"/>
      <c r="B7" s="4"/>
      <c r="C7" s="4"/>
      <c r="D7" s="4"/>
      <c r="E7" s="4"/>
      <c r="F7" s="4"/>
      <c r="G7" t="s" s="4">
        <v>98</v>
      </c>
      <c r="H7" s="10">
        <v>8994</v>
      </c>
      <c r="I7" s="7"/>
      <c r="J7" s="10">
        <v>9400</v>
      </c>
      <c r="K7" s="7"/>
      <c r="L7" s="10">
        <f>ROUND((H7-J7),5)</f>
        <v>-406</v>
      </c>
      <c r="M7" s="7"/>
      <c r="N7" s="26">
        <f>ROUND(IF(J7=0,IF(H7=0,0,1),H7/J7),5)</f>
        <v>0.95681</v>
      </c>
      <c r="O7" s="8"/>
    </row>
    <row r="8" ht="14.5" customHeight="1">
      <c r="A8" s="4"/>
      <c r="B8" s="4"/>
      <c r="C8" s="4"/>
      <c r="D8" s="4"/>
      <c r="E8" s="4"/>
      <c r="F8" t="s" s="4">
        <v>99</v>
      </c>
      <c r="G8" s="4"/>
      <c r="H8" s="11">
        <f>ROUND(SUM(H6:H7),5)</f>
        <v>8994</v>
      </c>
      <c r="I8" s="7"/>
      <c r="J8" s="11">
        <f>ROUND(SUM(J6:J7),5)</f>
        <v>9400</v>
      </c>
      <c r="K8" s="7"/>
      <c r="L8" s="11">
        <f>ROUND((H8-J8),5)</f>
        <v>-406</v>
      </c>
      <c r="M8" s="7"/>
      <c r="N8" s="27">
        <f>ROUND(IF(J8=0,IF(H8=0,0,1),H8/J8),5)</f>
        <v>0.95681</v>
      </c>
      <c r="O8" s="8"/>
    </row>
    <row r="9" ht="14.5" customHeight="1">
      <c r="A9" s="4"/>
      <c r="B9" s="4"/>
      <c r="C9" s="4"/>
      <c r="D9" s="4"/>
      <c r="E9" s="4"/>
      <c r="F9" t="s" s="4">
        <v>100</v>
      </c>
      <c r="G9" s="4"/>
      <c r="H9" s="9">
        <v>1400</v>
      </c>
      <c r="I9" s="7"/>
      <c r="J9" s="9">
        <v>30000</v>
      </c>
      <c r="K9" s="7"/>
      <c r="L9" s="9">
        <f>ROUND((H9-J9),5)</f>
        <v>-28600</v>
      </c>
      <c r="M9" s="7"/>
      <c r="N9" s="25">
        <f>ROUND(IF(J9=0,IF(H9=0,0,1),H9/J9),5)</f>
        <v>0.04667</v>
      </c>
      <c r="O9" s="8"/>
    </row>
    <row r="10" ht="14.5" customHeight="1">
      <c r="A10" s="4"/>
      <c r="B10" s="4"/>
      <c r="C10" s="4"/>
      <c r="D10" s="4"/>
      <c r="E10" s="4"/>
      <c r="F10" t="s" s="4">
        <v>137</v>
      </c>
      <c r="G10" s="4"/>
      <c r="H10" s="9">
        <v>0</v>
      </c>
      <c r="I10" s="7"/>
      <c r="J10" s="9">
        <v>0</v>
      </c>
      <c r="K10" s="7"/>
      <c r="L10" s="9">
        <f>ROUND((H10-J10),5)</f>
        <v>0</v>
      </c>
      <c r="M10" s="7"/>
      <c r="N10" s="25">
        <f>ROUND(IF(J10=0,IF(H10=0,0,1),H10/J10),5)</f>
        <v>0</v>
      </c>
      <c r="O10" s="8"/>
    </row>
    <row r="11" ht="14.5" customHeight="1">
      <c r="A11" s="4"/>
      <c r="B11" s="4"/>
      <c r="C11" s="4"/>
      <c r="D11" s="4"/>
      <c r="E11" s="4"/>
      <c r="F11" t="s" s="4">
        <v>101</v>
      </c>
      <c r="G11" s="4"/>
      <c r="H11" s="9">
        <v>20603.39</v>
      </c>
      <c r="I11" s="7"/>
      <c r="J11" s="9">
        <v>170000</v>
      </c>
      <c r="K11" s="7"/>
      <c r="L11" s="9">
        <f>ROUND((H11-J11),5)</f>
        <v>-149396.61</v>
      </c>
      <c r="M11" s="7"/>
      <c r="N11" s="25">
        <f>ROUND(IF(J11=0,IF(H11=0,0,1),H11/J11),5)</f>
        <v>0.1212</v>
      </c>
      <c r="O11" s="8"/>
    </row>
    <row r="12" ht="14.5" customHeight="1">
      <c r="A12" s="4"/>
      <c r="B12" s="4"/>
      <c r="C12" s="4"/>
      <c r="D12" s="4"/>
      <c r="E12" s="4"/>
      <c r="F12" t="s" s="4">
        <v>102</v>
      </c>
      <c r="G12" s="4"/>
      <c r="H12" s="9">
        <v>52</v>
      </c>
      <c r="I12" s="7"/>
      <c r="J12" s="9">
        <v>18000</v>
      </c>
      <c r="K12" s="7"/>
      <c r="L12" s="9">
        <f>ROUND((H12-J12),5)</f>
        <v>-17948</v>
      </c>
      <c r="M12" s="7"/>
      <c r="N12" s="25">
        <f>ROUND(IF(J12=0,IF(H12=0,0,1),H12/J12),5)</f>
        <v>0.00289</v>
      </c>
      <c r="O12" s="8"/>
    </row>
    <row r="13" ht="14.5" customHeight="1">
      <c r="A13" s="4"/>
      <c r="B13" s="4"/>
      <c r="C13" s="4"/>
      <c r="D13" s="4"/>
      <c r="E13" s="4"/>
      <c r="F13" t="s" s="4">
        <v>138</v>
      </c>
      <c r="G13" s="4"/>
      <c r="H13" s="9">
        <v>0</v>
      </c>
      <c r="I13" s="7"/>
      <c r="J13" s="9">
        <v>0</v>
      </c>
      <c r="K13" s="7"/>
      <c r="L13" s="9">
        <f>ROUND((H13-J13),5)</f>
        <v>0</v>
      </c>
      <c r="M13" s="7"/>
      <c r="N13" s="25">
        <f>ROUND(IF(J13=0,IF(H13=0,0,1),H13/J13),5)</f>
        <v>0</v>
      </c>
      <c r="O13" s="8"/>
    </row>
    <row r="14" ht="14.5" customHeight="1">
      <c r="A14" s="4"/>
      <c r="B14" s="4"/>
      <c r="C14" s="4"/>
      <c r="D14" s="4"/>
      <c r="E14" s="4"/>
      <c r="F14" t="s" s="4">
        <v>103</v>
      </c>
      <c r="G14" s="4"/>
      <c r="H14" s="9">
        <v>15000</v>
      </c>
      <c r="I14" s="7"/>
      <c r="J14" s="9"/>
      <c r="K14" s="7"/>
      <c r="L14" s="9"/>
      <c r="M14" s="7"/>
      <c r="N14" s="25"/>
      <c r="O14" s="28"/>
    </row>
    <row r="15" ht="14.5" customHeight="1">
      <c r="A15" s="4"/>
      <c r="B15" s="4"/>
      <c r="C15" s="4"/>
      <c r="D15" s="4"/>
      <c r="E15" s="4"/>
      <c r="F15" t="s" s="4">
        <v>139</v>
      </c>
      <c r="G15" s="4"/>
      <c r="H15" s="9">
        <v>0</v>
      </c>
      <c r="I15" s="7"/>
      <c r="J15" s="9">
        <v>0</v>
      </c>
      <c r="K15" s="7"/>
      <c r="L15" s="9">
        <f>ROUND((H15-J15),5)</f>
        <v>0</v>
      </c>
      <c r="M15" s="7"/>
      <c r="N15" s="25">
        <f>ROUND(IF(J15=0,IF(H15=0,0,1),H15/J15),5)</f>
        <v>0</v>
      </c>
      <c r="O15" s="8"/>
    </row>
    <row r="16" ht="15" customHeight="1">
      <c r="A16" s="4"/>
      <c r="B16" s="4"/>
      <c r="C16" s="4"/>
      <c r="D16" s="4"/>
      <c r="E16" s="4"/>
      <c r="F16" t="s" s="4">
        <v>140</v>
      </c>
      <c r="G16" s="4"/>
      <c r="H16" s="10">
        <v>0</v>
      </c>
      <c r="I16" s="7"/>
      <c r="J16" s="10">
        <v>90000</v>
      </c>
      <c r="K16" s="7"/>
      <c r="L16" s="10">
        <f>ROUND((H16-J16),5)</f>
        <v>-90000</v>
      </c>
      <c r="M16" s="7"/>
      <c r="N16" s="26">
        <f>ROUND(IF(J16=0,IF(H16=0,0,1),H16/J16),5)</f>
        <v>0</v>
      </c>
      <c r="O16" s="8"/>
    </row>
    <row r="17" ht="14.5" customHeight="1">
      <c r="A17" s="4"/>
      <c r="B17" s="4"/>
      <c r="C17" s="4"/>
      <c r="D17" s="4"/>
      <c r="E17" t="s" s="4">
        <v>104</v>
      </c>
      <c r="F17" s="4"/>
      <c r="G17" s="4"/>
      <c r="H17" s="11">
        <f>ROUND(H5+SUM(H8:H16),5)</f>
        <v>46049.39</v>
      </c>
      <c r="I17" s="7"/>
      <c r="J17" s="11">
        <f>ROUND(J5+SUM(J8:J16),5)</f>
        <v>317400</v>
      </c>
      <c r="K17" s="7"/>
      <c r="L17" s="11">
        <f>ROUND((H17-J17),5)</f>
        <v>-271350.61</v>
      </c>
      <c r="M17" s="7"/>
      <c r="N17" s="27">
        <f>ROUND(IF(J17=0,IF(H17=0,0,1),H17/J17),5)</f>
        <v>0.14508</v>
      </c>
      <c r="O17" s="8"/>
    </row>
    <row r="18" ht="14.5" customHeight="1">
      <c r="A18" s="4"/>
      <c r="B18" s="4"/>
      <c r="C18" s="4"/>
      <c r="D18" s="4"/>
      <c r="E18" t="s" s="4">
        <v>105</v>
      </c>
      <c r="F18" s="4"/>
      <c r="G18" s="4"/>
      <c r="H18" s="9"/>
      <c r="I18" s="7"/>
      <c r="J18" s="9"/>
      <c r="K18" s="7"/>
      <c r="L18" s="9"/>
      <c r="M18" s="7"/>
      <c r="N18" s="25"/>
      <c r="O18" s="8"/>
    </row>
    <row r="19" ht="14.5" customHeight="1">
      <c r="A19" s="4"/>
      <c r="B19" s="4"/>
      <c r="C19" s="4"/>
      <c r="D19" s="4"/>
      <c r="E19" s="4"/>
      <c r="F19" t="s" s="4">
        <v>141</v>
      </c>
      <c r="G19" s="4"/>
      <c r="H19" s="9">
        <v>0</v>
      </c>
      <c r="I19" s="7"/>
      <c r="J19" s="9">
        <v>7000</v>
      </c>
      <c r="K19" s="7"/>
      <c r="L19" s="9">
        <f>ROUND((H19-J19),5)</f>
        <v>-7000</v>
      </c>
      <c r="M19" s="7"/>
      <c r="N19" s="25">
        <f>ROUND(IF(J19=0,IF(H19=0,0,1),H19/J19),5)</f>
        <v>0</v>
      </c>
      <c r="O19" s="8"/>
    </row>
    <row r="20" ht="14.5" customHeight="1">
      <c r="A20" s="4"/>
      <c r="B20" s="4"/>
      <c r="C20" s="4"/>
      <c r="D20" s="4"/>
      <c r="E20" s="4"/>
      <c r="F20" t="s" s="4">
        <v>106</v>
      </c>
      <c r="G20" s="4"/>
      <c r="H20" s="9">
        <v>240</v>
      </c>
      <c r="I20" s="7"/>
      <c r="J20" s="9">
        <v>0</v>
      </c>
      <c r="K20" s="7"/>
      <c r="L20" s="9">
        <f>ROUND((H20-J20),5)</f>
        <v>240</v>
      </c>
      <c r="M20" s="7"/>
      <c r="N20" s="25">
        <f>ROUND(IF(J20=0,IF(H20=0,0,1),H20/J20),5)</f>
        <v>1</v>
      </c>
      <c r="O20" s="8"/>
    </row>
    <row r="21" ht="14.5" customHeight="1">
      <c r="A21" s="4"/>
      <c r="B21" s="4"/>
      <c r="C21" s="4"/>
      <c r="D21" s="4"/>
      <c r="E21" s="4"/>
      <c r="F21" t="s" s="4">
        <v>107</v>
      </c>
      <c r="G21" s="4"/>
      <c r="H21" s="9">
        <v>16</v>
      </c>
      <c r="I21" s="7"/>
      <c r="J21" s="9">
        <v>4000</v>
      </c>
      <c r="K21" s="7"/>
      <c r="L21" s="9">
        <f>ROUND((H21-J21),5)</f>
        <v>-3984</v>
      </c>
      <c r="M21" s="7"/>
      <c r="N21" s="25">
        <f>ROUND(IF(J21=0,IF(H21=0,0,1),H21/J21),5)</f>
        <v>0.004</v>
      </c>
      <c r="O21" s="8"/>
    </row>
    <row r="22" ht="14.5" customHeight="1">
      <c r="A22" s="4"/>
      <c r="B22" s="4"/>
      <c r="C22" s="4"/>
      <c r="D22" s="4"/>
      <c r="E22" s="4"/>
      <c r="F22" t="s" s="4">
        <v>108</v>
      </c>
      <c r="G22" s="4"/>
      <c r="H22" s="9"/>
      <c r="I22" s="7"/>
      <c r="J22" s="9"/>
      <c r="K22" s="7"/>
      <c r="L22" s="9"/>
      <c r="M22" s="7"/>
      <c r="N22" s="25"/>
      <c r="O22" s="8"/>
    </row>
    <row r="23" ht="15" customHeight="1">
      <c r="A23" s="4"/>
      <c r="B23" s="4"/>
      <c r="C23" s="4"/>
      <c r="D23" s="4"/>
      <c r="E23" s="4"/>
      <c r="F23" s="4"/>
      <c r="G23" t="s" s="4">
        <v>142</v>
      </c>
      <c r="H23" s="10">
        <v>2500</v>
      </c>
      <c r="I23" s="7"/>
      <c r="J23" s="10">
        <v>30000</v>
      </c>
      <c r="K23" s="7"/>
      <c r="L23" s="10">
        <f>ROUND((H23-J23),5)</f>
        <v>-27500</v>
      </c>
      <c r="M23" s="7"/>
      <c r="N23" s="26">
        <f>ROUND(IF(J23=0,IF(H23=0,0,1),H23/J23),5)</f>
        <v>0.08333</v>
      </c>
      <c r="O23" s="8"/>
    </row>
    <row r="24" ht="15" customHeight="1">
      <c r="A24" s="4"/>
      <c r="B24" s="4"/>
      <c r="C24" s="4"/>
      <c r="D24" s="4"/>
      <c r="E24" s="4"/>
      <c r="F24" t="s" s="4">
        <v>143</v>
      </c>
      <c r="G24" s="4"/>
      <c r="H24" s="12">
        <f>ROUND(SUM(H22:H23),5)</f>
        <v>2500</v>
      </c>
      <c r="I24" s="7"/>
      <c r="J24" s="12">
        <f>ROUND(SUM(J22:J23),5)</f>
        <v>30000</v>
      </c>
      <c r="K24" s="7"/>
      <c r="L24" s="12">
        <f>ROUND((H24-J24),5)</f>
        <v>-27500</v>
      </c>
      <c r="M24" s="7"/>
      <c r="N24" s="29">
        <f>ROUND(IF(J24=0,IF(H24=0,0,1),H24/J24),5)</f>
        <v>0.08333</v>
      </c>
      <c r="O24" s="8"/>
    </row>
    <row r="25" ht="14.5" customHeight="1">
      <c r="A25" s="4"/>
      <c r="B25" s="4"/>
      <c r="C25" s="4"/>
      <c r="D25" s="4"/>
      <c r="E25" t="s" s="4">
        <v>109</v>
      </c>
      <c r="F25" s="4"/>
      <c r="G25" s="4"/>
      <c r="H25" s="11">
        <f>ROUND(SUM(H18:H21)+H24,5)</f>
        <v>2756</v>
      </c>
      <c r="I25" s="7"/>
      <c r="J25" s="11">
        <f>ROUND(SUM(J18:J21)+J24,5)</f>
        <v>41000</v>
      </c>
      <c r="K25" s="7"/>
      <c r="L25" s="11">
        <f>ROUND((H25-J25),5)</f>
        <v>-38244</v>
      </c>
      <c r="M25" s="7"/>
      <c r="N25" s="27">
        <f>ROUND(IF(J25=0,IF(H25=0,0,1),H25/J25),5)</f>
        <v>0.06722</v>
      </c>
      <c r="O25" s="8"/>
    </row>
    <row r="26" ht="14.5" customHeight="1">
      <c r="A26" s="4"/>
      <c r="B26" s="4"/>
      <c r="C26" s="4"/>
      <c r="D26" s="4"/>
      <c r="E26" t="s" s="4">
        <v>110</v>
      </c>
      <c r="F26" s="4"/>
      <c r="G26" s="4"/>
      <c r="H26" s="9">
        <v>350</v>
      </c>
      <c r="I26" s="7"/>
      <c r="J26" s="9">
        <v>2100</v>
      </c>
      <c r="K26" s="7"/>
      <c r="L26" s="9">
        <f>ROUND((H26-J26),5)</f>
        <v>-1750</v>
      </c>
      <c r="M26" s="7"/>
      <c r="N26" s="25">
        <f>ROUND(IF(J26=0,IF(H26=0,0,1),H26/J26),5)</f>
        <v>0.16667</v>
      </c>
      <c r="O26" s="8"/>
    </row>
    <row r="27" ht="14.5" customHeight="1">
      <c r="A27" s="4"/>
      <c r="B27" s="4"/>
      <c r="C27" s="4"/>
      <c r="D27" s="4"/>
      <c r="E27" t="s" s="4">
        <v>111</v>
      </c>
      <c r="F27" s="4"/>
      <c r="G27" s="4"/>
      <c r="H27" s="9">
        <v>35.82</v>
      </c>
      <c r="I27" s="7"/>
      <c r="J27" s="9">
        <v>800</v>
      </c>
      <c r="K27" s="7"/>
      <c r="L27" s="9">
        <f>ROUND((H27-J27),5)</f>
        <v>-764.1799999999999</v>
      </c>
      <c r="M27" s="7"/>
      <c r="N27" s="25">
        <f>ROUND(IF(J27=0,IF(H27=0,0,1),H27/J27),5)</f>
        <v>0.04478</v>
      </c>
      <c r="O27" s="8"/>
    </row>
    <row r="28" ht="14.5" customHeight="1">
      <c r="A28" s="4"/>
      <c r="B28" s="4"/>
      <c r="C28" s="4"/>
      <c r="D28" s="4"/>
      <c r="E28" t="s" s="4">
        <v>112</v>
      </c>
      <c r="F28" s="4"/>
      <c r="G28" s="4"/>
      <c r="H28" s="9"/>
      <c r="I28" s="7"/>
      <c r="J28" s="9"/>
      <c r="K28" s="7"/>
      <c r="L28" s="9"/>
      <c r="M28" s="7"/>
      <c r="N28" s="25"/>
      <c r="O28" s="8"/>
    </row>
    <row r="29" ht="15" customHeight="1">
      <c r="A29" s="4"/>
      <c r="B29" s="4"/>
      <c r="C29" s="4"/>
      <c r="D29" s="4"/>
      <c r="E29" s="4"/>
      <c r="F29" t="s" s="4">
        <v>113</v>
      </c>
      <c r="G29" s="4"/>
      <c r="H29" s="10">
        <v>96.93000000000001</v>
      </c>
      <c r="I29" s="7"/>
      <c r="J29" s="9"/>
      <c r="K29" s="7"/>
      <c r="L29" s="9"/>
      <c r="M29" s="7"/>
      <c r="N29" s="25"/>
      <c r="O29" s="8"/>
    </row>
    <row r="30" ht="15" customHeight="1">
      <c r="A30" s="4"/>
      <c r="B30" s="4"/>
      <c r="C30" s="4"/>
      <c r="D30" s="4"/>
      <c r="E30" t="s" s="4">
        <v>114</v>
      </c>
      <c r="F30" s="4"/>
      <c r="G30" s="4"/>
      <c r="H30" s="12">
        <f>ROUND(SUM(H28:H29),5)</f>
        <v>96.93000000000001</v>
      </c>
      <c r="I30" s="7"/>
      <c r="J30" s="10"/>
      <c r="K30" s="7"/>
      <c r="L30" s="10"/>
      <c r="M30" s="7"/>
      <c r="N30" s="26"/>
      <c r="O30" s="8"/>
    </row>
    <row r="31" ht="15" customHeight="1">
      <c r="A31" s="4"/>
      <c r="B31" s="4"/>
      <c r="C31" s="4"/>
      <c r="D31" t="s" s="4">
        <v>115</v>
      </c>
      <c r="E31" s="4"/>
      <c r="F31" s="4"/>
      <c r="G31" s="4"/>
      <c r="H31" s="12">
        <f>ROUND(H4+H17+SUM(H25:H27)+H30,5)</f>
        <v>49288.14</v>
      </c>
      <c r="I31" s="7"/>
      <c r="J31" s="12">
        <f>ROUND(J4+J17+SUM(J25:J27)+J30,5)</f>
        <v>361300</v>
      </c>
      <c r="K31" s="7"/>
      <c r="L31" s="12">
        <f>ROUND((H31-J31),5)</f>
        <v>-312011.86</v>
      </c>
      <c r="M31" s="7"/>
      <c r="N31" s="29">
        <f>ROUND(IF(J31=0,IF(H31=0,0,1),H31/J31),5)</f>
        <v>0.13642</v>
      </c>
      <c r="O31" s="8"/>
    </row>
    <row r="32" ht="14.5" customHeight="1">
      <c r="A32" s="4"/>
      <c r="B32" s="4"/>
      <c r="C32" t="s" s="4">
        <v>116</v>
      </c>
      <c r="D32" s="4"/>
      <c r="E32" s="4"/>
      <c r="F32" s="4"/>
      <c r="G32" s="4"/>
      <c r="H32" s="11">
        <f>H31</f>
        <v>49288.14</v>
      </c>
      <c r="I32" s="7"/>
      <c r="J32" s="11">
        <f>J31</f>
        <v>361300</v>
      </c>
      <c r="K32" s="7"/>
      <c r="L32" s="11">
        <f>ROUND((H32-J32),5)</f>
        <v>-312011.86</v>
      </c>
      <c r="M32" s="7"/>
      <c r="N32" s="27">
        <f>ROUND(IF(J32=0,IF(H32=0,0,1),H32/J32),5)</f>
        <v>0.13642</v>
      </c>
      <c r="O32" s="8"/>
    </row>
    <row r="33" ht="14.5" customHeight="1">
      <c r="A33" s="4"/>
      <c r="B33" s="4"/>
      <c r="C33" s="4"/>
      <c r="D33" t="s" s="4">
        <v>117</v>
      </c>
      <c r="E33" s="4"/>
      <c r="F33" s="4"/>
      <c r="G33" s="4"/>
      <c r="H33" s="9"/>
      <c r="I33" s="7"/>
      <c r="J33" s="9"/>
      <c r="K33" s="7"/>
      <c r="L33" s="9"/>
      <c r="M33" s="7"/>
      <c r="N33" s="25"/>
      <c r="O33" s="8"/>
    </row>
    <row r="34" ht="14.5" customHeight="1">
      <c r="A34" s="4"/>
      <c r="B34" s="4"/>
      <c r="C34" s="4"/>
      <c r="D34" s="4"/>
      <c r="E34" t="s" s="4">
        <v>144</v>
      </c>
      <c r="F34" s="4"/>
      <c r="G34" s="4"/>
      <c r="H34" s="9">
        <v>0</v>
      </c>
      <c r="I34" s="7"/>
      <c r="J34" s="9">
        <v>0</v>
      </c>
      <c r="K34" s="7"/>
      <c r="L34" s="9">
        <f>ROUND((H34-J34),5)</f>
        <v>0</v>
      </c>
      <c r="M34" s="7"/>
      <c r="N34" s="25">
        <f>ROUND(IF(J34=0,IF(H34=0,0,1),H34/J34),5)</f>
        <v>0</v>
      </c>
      <c r="O34" s="8"/>
    </row>
    <row r="35" ht="14.5" customHeight="1">
      <c r="A35" s="4"/>
      <c r="B35" s="4"/>
      <c r="C35" s="4"/>
      <c r="D35" s="4"/>
      <c r="E35" t="s" s="4">
        <v>118</v>
      </c>
      <c r="F35" s="4"/>
      <c r="G35" s="4"/>
      <c r="H35" s="9">
        <v>42684.57</v>
      </c>
      <c r="I35" s="7"/>
      <c r="J35" s="9">
        <v>289185.5</v>
      </c>
      <c r="K35" s="7"/>
      <c r="L35" s="9">
        <f>ROUND((H35-J35),5)</f>
        <v>-246500.93</v>
      </c>
      <c r="M35" s="7"/>
      <c r="N35" s="25">
        <f>ROUND(IF(J35=0,IF(H35=0,0,1),H35/J35),5)</f>
        <v>0.1476</v>
      </c>
      <c r="O35" s="8"/>
    </row>
    <row r="36" ht="14.5" customHeight="1">
      <c r="A36" s="4"/>
      <c r="B36" s="4"/>
      <c r="C36" s="4"/>
      <c r="D36" s="4"/>
      <c r="E36" t="s" s="4">
        <v>119</v>
      </c>
      <c r="F36" s="4"/>
      <c r="G36" s="4"/>
      <c r="H36" s="9">
        <v>1000</v>
      </c>
      <c r="I36" s="7"/>
      <c r="J36" s="9">
        <v>2000</v>
      </c>
      <c r="K36" s="7"/>
      <c r="L36" s="9">
        <f>ROUND((H36-J36),5)</f>
        <v>-1000</v>
      </c>
      <c r="M36" s="7"/>
      <c r="N36" s="25">
        <f>ROUND(IF(J36=0,IF(H36=0,0,1),H36/J36),5)</f>
        <v>0.5</v>
      </c>
      <c r="O36" s="8"/>
    </row>
    <row r="37" ht="14.5" customHeight="1">
      <c r="A37" s="4"/>
      <c r="B37" s="4"/>
      <c r="C37" s="4"/>
      <c r="D37" s="4"/>
      <c r="E37" t="s" s="4">
        <v>145</v>
      </c>
      <c r="F37" s="4"/>
      <c r="G37" s="4"/>
      <c r="H37" s="9">
        <v>0</v>
      </c>
      <c r="I37" s="7"/>
      <c r="J37" s="9">
        <v>2000</v>
      </c>
      <c r="K37" s="7"/>
      <c r="L37" s="9">
        <f>ROUND((H37-J37),5)</f>
        <v>-2000</v>
      </c>
      <c r="M37" s="7"/>
      <c r="N37" s="25">
        <f>ROUND(IF(J37=0,IF(H37=0,0,1),H37/J37),5)</f>
        <v>0</v>
      </c>
      <c r="O37" s="8"/>
    </row>
    <row r="38" ht="14.5" customHeight="1">
      <c r="A38" s="4"/>
      <c r="B38" s="4"/>
      <c r="C38" s="4"/>
      <c r="D38" s="4"/>
      <c r="E38" t="s" s="4">
        <v>120</v>
      </c>
      <c r="F38" s="4"/>
      <c r="G38" s="4"/>
      <c r="H38" s="9">
        <v>614.85</v>
      </c>
      <c r="I38" s="7"/>
      <c r="J38" s="9">
        <v>6851</v>
      </c>
      <c r="K38" s="7"/>
      <c r="L38" s="9">
        <f>ROUND((H38-J38),5)</f>
        <v>-6236.15</v>
      </c>
      <c r="M38" s="7"/>
      <c r="N38" s="25">
        <f>ROUND(IF(J38=0,IF(H38=0,0,1),H38/J38),5)</f>
        <v>0.08975</v>
      </c>
      <c r="O38" s="8"/>
    </row>
    <row r="39" ht="14.5" customHeight="1">
      <c r="A39" s="4"/>
      <c r="B39" s="4"/>
      <c r="C39" s="4"/>
      <c r="D39" s="4"/>
      <c r="E39" t="s" s="4">
        <v>146</v>
      </c>
      <c r="F39" s="4"/>
      <c r="G39" s="4"/>
      <c r="H39" s="9">
        <v>0</v>
      </c>
      <c r="I39" s="7"/>
      <c r="J39" s="9">
        <v>0</v>
      </c>
      <c r="K39" s="7"/>
      <c r="L39" s="9">
        <f>ROUND((H39-J39),5)</f>
        <v>0</v>
      </c>
      <c r="M39" s="7"/>
      <c r="N39" s="25">
        <f>ROUND(IF(J39=0,IF(H39=0,0,1),H39/J39),5)</f>
        <v>0</v>
      </c>
      <c r="O39" s="8"/>
    </row>
    <row r="40" ht="14.5" customHeight="1">
      <c r="A40" s="4"/>
      <c r="B40" s="4"/>
      <c r="C40" s="4"/>
      <c r="D40" s="4"/>
      <c r="E40" t="s" s="4">
        <v>121</v>
      </c>
      <c r="F40" s="4"/>
      <c r="G40" s="4"/>
      <c r="H40" s="9">
        <v>191.59</v>
      </c>
      <c r="I40" s="7"/>
      <c r="J40" s="9">
        <v>3000</v>
      </c>
      <c r="K40" s="7"/>
      <c r="L40" s="9">
        <f>ROUND((H40-J40),5)</f>
        <v>-2808.41</v>
      </c>
      <c r="M40" s="7"/>
      <c r="N40" s="25">
        <f>ROUND(IF(J40=0,IF(H40=0,0,1),H40/J40),5)</f>
        <v>0.06386</v>
      </c>
      <c r="O40" s="8"/>
    </row>
    <row r="41" ht="14.5" customHeight="1">
      <c r="A41" s="4"/>
      <c r="B41" s="4"/>
      <c r="C41" s="4"/>
      <c r="D41" s="4"/>
      <c r="E41" t="s" s="4">
        <v>122</v>
      </c>
      <c r="F41" s="4"/>
      <c r="G41" s="4"/>
      <c r="H41" s="9">
        <v>391.84</v>
      </c>
      <c r="I41" s="7"/>
      <c r="J41" s="9">
        <v>1194.95</v>
      </c>
      <c r="K41" s="7"/>
      <c r="L41" s="9">
        <f>ROUND((H41-J41),5)</f>
        <v>-803.11</v>
      </c>
      <c r="M41" s="7"/>
      <c r="N41" s="25">
        <f>ROUND(IF(J41=0,IF(H41=0,0,1),H41/J41),5)</f>
        <v>0.32791</v>
      </c>
      <c r="O41" s="8"/>
    </row>
    <row r="42" ht="14.5" customHeight="1">
      <c r="A42" s="4"/>
      <c r="B42" s="4"/>
      <c r="C42" s="4"/>
      <c r="D42" s="4"/>
      <c r="E42" t="s" s="4">
        <v>123</v>
      </c>
      <c r="F42" s="4"/>
      <c r="G42" s="4"/>
      <c r="H42" s="9">
        <v>502.97</v>
      </c>
      <c r="I42" s="7"/>
      <c r="J42" s="9">
        <v>5980.9</v>
      </c>
      <c r="K42" s="7"/>
      <c r="L42" s="9">
        <f>ROUND((H42-J42),5)</f>
        <v>-5477.93</v>
      </c>
      <c r="M42" s="7"/>
      <c r="N42" s="25">
        <f>ROUND(IF(J42=0,IF(H42=0,0,1),H42/J42),5)</f>
        <v>0.08409999999999999</v>
      </c>
      <c r="O42" s="8"/>
    </row>
    <row r="43" ht="14.5" customHeight="1">
      <c r="A43" s="4"/>
      <c r="B43" s="4"/>
      <c r="C43" s="4"/>
      <c r="D43" s="4"/>
      <c r="E43" t="s" s="4">
        <v>124</v>
      </c>
      <c r="F43" s="4"/>
      <c r="G43" s="4"/>
      <c r="H43" s="9">
        <v>2257.68</v>
      </c>
      <c r="I43" s="7"/>
      <c r="J43" s="9">
        <v>13546</v>
      </c>
      <c r="K43" s="7"/>
      <c r="L43" s="9">
        <f>ROUND((H43-J43),5)</f>
        <v>-11288.32</v>
      </c>
      <c r="M43" s="7"/>
      <c r="N43" s="25">
        <f>ROUND(IF(J43=0,IF(H43=0,0,1),H43/J43),5)</f>
        <v>0.16667</v>
      </c>
      <c r="O43" s="8"/>
    </row>
    <row r="44" ht="14.5" customHeight="1">
      <c r="A44" s="4"/>
      <c r="B44" s="4"/>
      <c r="C44" s="4"/>
      <c r="D44" s="4"/>
      <c r="E44" t="s" s="4">
        <v>125</v>
      </c>
      <c r="F44" s="4"/>
      <c r="G44" s="4"/>
      <c r="H44" s="9">
        <v>430.34</v>
      </c>
      <c r="I44" s="7"/>
      <c r="J44" s="9">
        <v>2582.06</v>
      </c>
      <c r="K44" s="7"/>
      <c r="L44" s="9">
        <f>ROUND((H44-J44),5)</f>
        <v>-2151.72</v>
      </c>
      <c r="M44" s="7"/>
      <c r="N44" s="25">
        <f>ROUND(IF(J44=0,IF(H44=0,0,1),H44/J44),5)</f>
        <v>0.16667</v>
      </c>
      <c r="O44" s="8"/>
    </row>
    <row r="45" ht="14.5" customHeight="1">
      <c r="A45" s="4"/>
      <c r="B45" s="4"/>
      <c r="C45" s="4"/>
      <c r="D45" s="4"/>
      <c r="E45" t="s" s="4">
        <v>126</v>
      </c>
      <c r="F45" s="4"/>
      <c r="G45" s="4"/>
      <c r="H45" s="9">
        <v>452.6</v>
      </c>
      <c r="I45" s="7"/>
      <c r="J45" s="9">
        <v>11457.33</v>
      </c>
      <c r="K45" s="7"/>
      <c r="L45" s="9">
        <f>ROUND((H45-J45),5)</f>
        <v>-11004.73</v>
      </c>
      <c r="M45" s="7"/>
      <c r="N45" s="25">
        <f>ROUND(IF(J45=0,IF(H45=0,0,1),H45/J45),5)</f>
        <v>0.0395</v>
      </c>
      <c r="O45" s="8"/>
    </row>
    <row r="46" ht="14.5" customHeight="1">
      <c r="A46" s="4"/>
      <c r="B46" s="4"/>
      <c r="C46" s="4"/>
      <c r="D46" s="4"/>
      <c r="E46" t="s" s="4">
        <v>147</v>
      </c>
      <c r="F46" s="4"/>
      <c r="G46" s="4"/>
      <c r="H46" s="9">
        <v>0</v>
      </c>
      <c r="I46" s="7"/>
      <c r="J46" s="9">
        <v>400</v>
      </c>
      <c r="K46" s="7"/>
      <c r="L46" s="9">
        <f>ROUND((H46-J46),5)</f>
        <v>-400</v>
      </c>
      <c r="M46" s="7"/>
      <c r="N46" s="25">
        <f>ROUND(IF(J46=0,IF(H46=0,0,1),H46/J46),5)</f>
        <v>0</v>
      </c>
      <c r="O46" s="8"/>
    </row>
    <row r="47" ht="14.5" customHeight="1">
      <c r="A47" s="4"/>
      <c r="B47" s="4"/>
      <c r="C47" s="4"/>
      <c r="D47" s="4"/>
      <c r="E47" t="s" s="4">
        <v>127</v>
      </c>
      <c r="F47" s="4"/>
      <c r="G47" s="4"/>
      <c r="H47" s="9">
        <v>1428.08</v>
      </c>
      <c r="I47" s="7"/>
      <c r="J47" s="9">
        <v>8814.77</v>
      </c>
      <c r="K47" s="7"/>
      <c r="L47" s="9">
        <f>ROUND((H47-J47),5)</f>
        <v>-7386.69</v>
      </c>
      <c r="M47" s="7"/>
      <c r="N47" s="25">
        <f>ROUND(IF(J47=0,IF(H47=0,0,1),H47/J47),5)</f>
        <v>0.16201</v>
      </c>
      <c r="O47" s="8"/>
    </row>
    <row r="48" ht="14.5" customHeight="1">
      <c r="A48" s="4"/>
      <c r="B48" s="4"/>
      <c r="C48" s="4"/>
      <c r="D48" s="4"/>
      <c r="E48" t="s" s="4">
        <v>128</v>
      </c>
      <c r="F48" s="4"/>
      <c r="G48" s="4"/>
      <c r="H48" s="9">
        <v>2161.94</v>
      </c>
      <c r="I48" s="7"/>
      <c r="J48" s="9">
        <v>11819.59</v>
      </c>
      <c r="K48" s="7"/>
      <c r="L48" s="9">
        <f>ROUND((H48-J48),5)</f>
        <v>-9657.65</v>
      </c>
      <c r="M48" s="7"/>
      <c r="N48" s="25">
        <f>ROUND(IF(J48=0,IF(H48=0,0,1),H48/J48),5)</f>
        <v>0.18291</v>
      </c>
      <c r="O48" s="8"/>
    </row>
    <row r="49" ht="14.5" customHeight="1">
      <c r="A49" s="4"/>
      <c r="B49" s="4"/>
      <c r="C49" s="4"/>
      <c r="D49" s="4"/>
      <c r="E49" t="s" s="4">
        <v>129</v>
      </c>
      <c r="F49" s="4"/>
      <c r="G49" s="4"/>
      <c r="H49" s="9">
        <v>7248.28</v>
      </c>
      <c r="I49" s="7"/>
      <c r="J49" s="9"/>
      <c r="K49" s="7"/>
      <c r="L49" s="9"/>
      <c r="M49" s="7"/>
      <c r="N49" s="25"/>
      <c r="O49" s="8"/>
    </row>
    <row r="50" ht="15" customHeight="1">
      <c r="A50" s="4"/>
      <c r="B50" s="4"/>
      <c r="C50" s="4"/>
      <c r="D50" s="4"/>
      <c r="E50" t="s" s="4">
        <v>130</v>
      </c>
      <c r="F50" s="4"/>
      <c r="G50" s="4"/>
      <c r="H50" s="10">
        <v>6502</v>
      </c>
      <c r="I50" s="7"/>
      <c r="J50" s="10">
        <v>39435.5</v>
      </c>
      <c r="K50" s="7"/>
      <c r="L50" s="10">
        <f>ROUND((H50-J50),5)</f>
        <v>-32933.5</v>
      </c>
      <c r="M50" s="7"/>
      <c r="N50" s="26">
        <f>ROUND(IF(J50=0,IF(H50=0,0,1),H50/J50),5)</f>
        <v>0.16488</v>
      </c>
      <c r="O50" s="8"/>
    </row>
    <row r="51" ht="15" customHeight="1">
      <c r="A51" s="4"/>
      <c r="B51" s="4"/>
      <c r="C51" s="4"/>
      <c r="D51" t="s" s="4">
        <v>131</v>
      </c>
      <c r="E51" s="4"/>
      <c r="F51" s="4"/>
      <c r="G51" s="4"/>
      <c r="H51" s="12">
        <f>ROUND(SUM(H33:H50),5)</f>
        <v>65866.740000000005</v>
      </c>
      <c r="I51" s="7"/>
      <c r="J51" s="12">
        <f>ROUND(SUM(J33:J50),5)</f>
        <v>398267.6</v>
      </c>
      <c r="K51" s="7"/>
      <c r="L51" s="12">
        <f>ROUND((H51-J51),5)</f>
        <v>-332400.86</v>
      </c>
      <c r="M51" s="7"/>
      <c r="N51" s="29">
        <f>ROUND(IF(J51=0,IF(H51=0,0,1),H51/J51),5)</f>
        <v>0.16538</v>
      </c>
      <c r="O51" s="8"/>
    </row>
    <row r="52" ht="15" customHeight="1">
      <c r="A52" s="4"/>
      <c r="B52" t="s" s="4">
        <v>132</v>
      </c>
      <c r="C52" s="4"/>
      <c r="D52" s="4"/>
      <c r="E52" s="4"/>
      <c r="F52" s="4"/>
      <c r="G52" s="4"/>
      <c r="H52" s="12">
        <f>ROUND(H3+H32-H51,5)</f>
        <v>-16578.6</v>
      </c>
      <c r="I52" s="7"/>
      <c r="J52" s="12">
        <f>ROUND(J3+J32-J51,5)</f>
        <v>-36967.6</v>
      </c>
      <c r="K52" s="7"/>
      <c r="L52" s="12">
        <f>ROUND((H52-J52),5)</f>
        <v>20389</v>
      </c>
      <c r="M52" s="7"/>
      <c r="N52" s="29">
        <f>ROUND(IF(J52=0,IF(H52=0,0,1),H52/J52),5)</f>
        <v>0.44846</v>
      </c>
      <c r="O52" s="8"/>
    </row>
    <row r="53" ht="11" customHeight="1">
      <c r="A53" t="s" s="4">
        <v>88</v>
      </c>
      <c r="B53" s="4"/>
      <c r="C53" s="4"/>
      <c r="D53" s="4"/>
      <c r="E53" s="4"/>
      <c r="F53" s="4"/>
      <c r="G53" s="4"/>
      <c r="H53" s="13">
        <f>H52</f>
        <v>-16578.6</v>
      </c>
      <c r="I53" s="4"/>
      <c r="J53" s="13">
        <f>J52</f>
        <v>-36967.6</v>
      </c>
      <c r="K53" s="4"/>
      <c r="L53" s="13">
        <f>ROUND((H53-J53),5)</f>
        <v>20389</v>
      </c>
      <c r="M53" s="4"/>
      <c r="N53" s="30">
        <f>ROUND(IF(J53=0,IF(H53=0,0,1),H53/J53),5)</f>
        <v>0.44846</v>
      </c>
      <c r="O53" s="1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AA90"/>
  <sheetViews>
    <sheetView workbookViewId="0" showGridLines="0" defaultGridColor="1"/>
  </sheetViews>
  <sheetFormatPr defaultColWidth="8.83333" defaultRowHeight="14.5" customHeight="1" outlineLevelRow="0" outlineLevelCol="0"/>
  <cols>
    <col min="1" max="5" width="3" style="31" customWidth="1"/>
    <col min="6" max="6" width="35.5" style="31" customWidth="1"/>
    <col min="7" max="7" width="8.85156" style="31" customWidth="1"/>
    <col min="8" max="8" width="9.17188" style="31" customWidth="1"/>
    <col min="9" max="27" width="8.85156" style="31" customWidth="1"/>
    <col min="28" max="16384" width="8.85156" style="31" customWidth="1"/>
  </cols>
  <sheetData>
    <row r="1" ht="15" customHeight="1">
      <c r="A1" s="2"/>
      <c r="B1" s="2"/>
      <c r="C1" s="2"/>
      <c r="D1" s="2"/>
      <c r="E1" s="2"/>
      <c r="F1" s="2"/>
      <c r="G1" t="s" s="3">
        <v>1</v>
      </c>
      <c r="H1" s="5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ht="15" customHeight="1">
      <c r="A2" t="s" s="4">
        <v>2</v>
      </c>
      <c r="B2" s="4"/>
      <c r="C2" s="4"/>
      <c r="D2" s="4"/>
      <c r="E2" s="4"/>
      <c r="F2" s="4"/>
      <c r="G2" s="6"/>
      <c r="H2" s="8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ht="14.5" customHeight="1">
      <c r="A3" s="4"/>
      <c r="B3" t="s" s="4">
        <v>3</v>
      </c>
      <c r="C3" s="4"/>
      <c r="D3" s="4"/>
      <c r="E3" s="4"/>
      <c r="F3" s="4"/>
      <c r="G3" s="9"/>
      <c r="H3" s="8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ht="14.5" customHeight="1">
      <c r="A4" s="4"/>
      <c r="B4" s="4"/>
      <c r="C4" t="s" s="4">
        <v>4</v>
      </c>
      <c r="D4" s="4"/>
      <c r="E4" s="4"/>
      <c r="F4" s="4"/>
      <c r="G4" s="9"/>
      <c r="H4" s="8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</row>
    <row r="5" ht="14.5" customHeight="1">
      <c r="A5" s="4"/>
      <c r="B5" s="4"/>
      <c r="C5" s="4"/>
      <c r="D5" t="s" s="4">
        <v>5</v>
      </c>
      <c r="E5" s="4"/>
      <c r="F5" s="4"/>
      <c r="G5" s="9"/>
      <c r="H5" s="8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ht="15" customHeight="1">
      <c r="A6" s="4"/>
      <c r="B6" s="4"/>
      <c r="C6" s="4"/>
      <c r="D6" s="4"/>
      <c r="E6" t="s" s="4">
        <v>6</v>
      </c>
      <c r="F6" s="4"/>
      <c r="G6" s="10">
        <v>511274.05</v>
      </c>
      <c r="H6" s="8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ht="14.5" customHeight="1">
      <c r="A7" s="4"/>
      <c r="B7" s="4"/>
      <c r="C7" s="4"/>
      <c r="D7" t="s" s="4">
        <v>7</v>
      </c>
      <c r="E7" s="4"/>
      <c r="F7" s="4"/>
      <c r="G7" s="11">
        <f>ROUND(SUM(G5:G6),5)</f>
        <v>511274.05</v>
      </c>
      <c r="H7" s="8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</row>
    <row r="8" ht="14.5" customHeight="1">
      <c r="A8" s="4"/>
      <c r="B8" s="4"/>
      <c r="C8" s="4"/>
      <c r="D8" t="s" s="4">
        <v>8</v>
      </c>
      <c r="E8" s="4"/>
      <c r="F8" s="4"/>
      <c r="G8" s="9"/>
      <c r="H8" s="8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ht="15" customHeight="1">
      <c r="A9" s="4"/>
      <c r="B9" s="4"/>
      <c r="C9" s="4"/>
      <c r="D9" s="4"/>
      <c r="E9" t="s" s="4">
        <v>9</v>
      </c>
      <c r="F9" s="4"/>
      <c r="G9" s="10">
        <v>82931.78</v>
      </c>
      <c r="H9" s="8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</row>
    <row r="10" ht="14.5" customHeight="1">
      <c r="A10" s="4"/>
      <c r="B10" s="4"/>
      <c r="C10" s="4"/>
      <c r="D10" t="s" s="4">
        <v>10</v>
      </c>
      <c r="E10" s="4"/>
      <c r="F10" s="4"/>
      <c r="G10" s="11">
        <f>ROUND(SUM(G8:G9),5)</f>
        <v>82931.78</v>
      </c>
      <c r="H10" s="8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 ht="14.5" customHeight="1">
      <c r="A11" s="4"/>
      <c r="B11" s="4"/>
      <c r="C11" s="4"/>
      <c r="D11" t="s" s="4">
        <v>11</v>
      </c>
      <c r="E11" s="4"/>
      <c r="F11" s="4"/>
      <c r="G11" s="9">
        <v>31538.54</v>
      </c>
      <c r="H11" s="8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ht="15" customHeight="1">
      <c r="A12" s="4"/>
      <c r="B12" s="4"/>
      <c r="C12" s="4"/>
      <c r="D12" t="s" s="4">
        <v>12</v>
      </c>
      <c r="E12" s="4"/>
      <c r="F12" s="4"/>
      <c r="G12" s="10">
        <v>9540.16</v>
      </c>
      <c r="H12" s="8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ht="14.5" customHeight="1">
      <c r="A13" s="4"/>
      <c r="B13" s="4"/>
      <c r="C13" t="s" s="4">
        <v>13</v>
      </c>
      <c r="D13" s="4"/>
      <c r="E13" s="4"/>
      <c r="F13" s="4"/>
      <c r="G13" s="11">
        <f>ROUND(G4+G7+SUM(G10:G12),5)</f>
        <v>635284.53</v>
      </c>
      <c r="H13" s="8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ht="14.5" customHeight="1">
      <c r="A14" s="4"/>
      <c r="B14" s="4"/>
      <c r="C14" t="s" s="4">
        <v>14</v>
      </c>
      <c r="D14" s="4"/>
      <c r="E14" s="4"/>
      <c r="F14" s="4"/>
      <c r="G14" s="9"/>
      <c r="H14" s="8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ht="15" customHeight="1">
      <c r="A15" s="4"/>
      <c r="B15" s="4"/>
      <c r="C15" s="4"/>
      <c r="D15" t="s" s="4">
        <v>15</v>
      </c>
      <c r="E15" s="4"/>
      <c r="F15" s="4"/>
      <c r="G15" s="10">
        <v>8800</v>
      </c>
      <c r="H15" s="8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ht="14.5" customHeight="1">
      <c r="A16" s="4"/>
      <c r="B16" s="4"/>
      <c r="C16" t="s" s="4">
        <v>16</v>
      </c>
      <c r="D16" s="4"/>
      <c r="E16" s="4"/>
      <c r="F16" s="4"/>
      <c r="G16" s="11">
        <f>ROUND(SUM(G14:G15),5)</f>
        <v>8800</v>
      </c>
      <c r="H16" s="8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ht="14.5" customHeight="1">
      <c r="A17" s="4"/>
      <c r="B17" s="4"/>
      <c r="C17" t="s" s="4">
        <v>17</v>
      </c>
      <c r="D17" s="4"/>
      <c r="E17" s="4"/>
      <c r="F17" s="4"/>
      <c r="G17" s="9"/>
      <c r="H17" s="8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ht="14.5" customHeight="1">
      <c r="A18" s="4"/>
      <c r="B18" s="4"/>
      <c r="C18" s="4"/>
      <c r="D18" t="s" s="4">
        <v>18</v>
      </c>
      <c r="E18" s="4"/>
      <c r="F18" s="4"/>
      <c r="G18" s="9">
        <v>1404.9</v>
      </c>
      <c r="H18" s="8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ht="15" customHeight="1">
      <c r="A19" s="4"/>
      <c r="B19" s="4"/>
      <c r="C19" s="4"/>
      <c r="D19" t="s" s="4">
        <v>19</v>
      </c>
      <c r="E19" s="4"/>
      <c r="F19" s="4"/>
      <c r="G19" s="10">
        <v>1146.21</v>
      </c>
      <c r="H19" s="8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ht="15" customHeight="1">
      <c r="A20" s="4"/>
      <c r="B20" s="4"/>
      <c r="C20" t="s" s="4">
        <v>20</v>
      </c>
      <c r="D20" s="4"/>
      <c r="E20" s="4"/>
      <c r="F20" s="4"/>
      <c r="G20" s="12">
        <f>ROUND(SUM(G17:G19),5)</f>
        <v>2551.11</v>
      </c>
      <c r="H20" s="8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ht="15" customHeight="1">
      <c r="A21" s="4"/>
      <c r="B21" t="s" s="4">
        <v>21</v>
      </c>
      <c r="C21" s="4"/>
      <c r="D21" s="4"/>
      <c r="E21" s="4"/>
      <c r="F21" s="4"/>
      <c r="G21" s="12">
        <f>ROUND(G3+G13+G16+G20,5)</f>
        <v>646635.64</v>
      </c>
      <c r="H21" s="8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ht="11" customHeight="1">
      <c r="A22" t="s" s="4">
        <v>22</v>
      </c>
      <c r="B22" s="4"/>
      <c r="C22" s="4"/>
      <c r="D22" s="4"/>
      <c r="E22" s="4"/>
      <c r="F22" s="4"/>
      <c r="G22" s="13">
        <f>ROUND(G2+G21,5)</f>
        <v>646635.64</v>
      </c>
      <c r="H22" s="14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ht="15" customHeight="1">
      <c r="A23" t="s" s="4">
        <v>23</v>
      </c>
      <c r="B23" s="4"/>
      <c r="C23" s="4"/>
      <c r="D23" s="4"/>
      <c r="E23" s="4"/>
      <c r="F23" s="4"/>
      <c r="G23" s="15"/>
      <c r="H23" s="8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ht="14.5" customHeight="1">
      <c r="A24" s="4"/>
      <c r="B24" t="s" s="4">
        <v>24</v>
      </c>
      <c r="C24" s="4"/>
      <c r="D24" s="4"/>
      <c r="E24" s="4"/>
      <c r="F24" s="4"/>
      <c r="G24" s="9"/>
      <c r="H24" s="8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ht="14.5" customHeight="1">
      <c r="A25" s="4"/>
      <c r="B25" s="4"/>
      <c r="C25" t="s" s="4">
        <v>25</v>
      </c>
      <c r="D25" s="4"/>
      <c r="E25" s="4"/>
      <c r="F25" s="4"/>
      <c r="G25" s="9"/>
      <c r="H25" s="8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ht="14.5" customHeight="1">
      <c r="A26" s="4"/>
      <c r="B26" s="4"/>
      <c r="C26" s="4"/>
      <c r="D26" t="s" s="4">
        <v>26</v>
      </c>
      <c r="E26" s="4"/>
      <c r="F26" s="4"/>
      <c r="G26" s="9"/>
      <c r="H26" s="8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ht="15" customHeight="1">
      <c r="A27" s="4"/>
      <c r="B27" s="4"/>
      <c r="C27" s="4"/>
      <c r="D27" s="4"/>
      <c r="E27" t="s" s="4">
        <v>27</v>
      </c>
      <c r="F27" s="4"/>
      <c r="G27" s="10">
        <v>124279</v>
      </c>
      <c r="H27" s="8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ht="14.5" customHeight="1">
      <c r="A28" s="4"/>
      <c r="B28" s="4"/>
      <c r="C28" s="4"/>
      <c r="D28" t="s" s="4">
        <v>28</v>
      </c>
      <c r="E28" s="4"/>
      <c r="F28" s="4"/>
      <c r="G28" s="11">
        <f>ROUND(SUM(G26:G27),5)</f>
        <v>124279</v>
      </c>
      <c r="H28" s="8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ht="14.5" customHeight="1">
      <c r="A29" s="4"/>
      <c r="B29" s="4"/>
      <c r="C29" s="4"/>
      <c r="D29" t="s" s="4">
        <v>29</v>
      </c>
      <c r="E29" s="4"/>
      <c r="F29" s="4"/>
      <c r="G29" s="9"/>
      <c r="H29" s="8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ht="14.5" customHeight="1">
      <c r="A30" s="4"/>
      <c r="B30" s="4"/>
      <c r="C30" s="4"/>
      <c r="D30" s="4"/>
      <c r="E30" t="s" s="4">
        <v>30</v>
      </c>
      <c r="F30" s="4"/>
      <c r="G30" s="9"/>
      <c r="H30" s="8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ht="14.5" customHeight="1">
      <c r="A31" s="4"/>
      <c r="B31" s="4"/>
      <c r="C31" s="4"/>
      <c r="D31" s="4"/>
      <c r="E31" s="4"/>
      <c r="F31" t="s" s="4">
        <v>31</v>
      </c>
      <c r="G31" s="9">
        <v>46105.51</v>
      </c>
      <c r="H31" s="8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ht="15" customHeight="1">
      <c r="A32" s="4"/>
      <c r="B32" s="4"/>
      <c r="C32" s="4"/>
      <c r="D32" s="4"/>
      <c r="E32" s="4"/>
      <c r="F32" t="s" s="4">
        <v>32</v>
      </c>
      <c r="G32" s="10">
        <v>3083.34</v>
      </c>
      <c r="H32" s="8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ht="14.5" customHeight="1">
      <c r="A33" s="4"/>
      <c r="B33" s="4"/>
      <c r="C33" s="4"/>
      <c r="D33" s="4"/>
      <c r="E33" t="s" s="4">
        <v>33</v>
      </c>
      <c r="F33" s="4"/>
      <c r="G33" s="11">
        <f>ROUND(SUM(G30:G32),5)</f>
        <v>49188.85</v>
      </c>
      <c r="H33" s="8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ht="14.5" customHeight="1">
      <c r="A34" s="4"/>
      <c r="B34" s="4"/>
      <c r="C34" s="4"/>
      <c r="D34" s="4"/>
      <c r="E34" t="s" s="4">
        <v>34</v>
      </c>
      <c r="F34" s="4"/>
      <c r="G34" s="9"/>
      <c r="H34" s="8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ht="14.5" customHeight="1">
      <c r="A35" s="4"/>
      <c r="B35" s="4"/>
      <c r="C35" s="4"/>
      <c r="D35" s="4"/>
      <c r="E35" s="4"/>
      <c r="F35" t="s" s="4">
        <v>35</v>
      </c>
      <c r="G35" s="9">
        <v>1230.5</v>
      </c>
      <c r="H35" s="8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ht="14.5" customHeight="1">
      <c r="A36" s="4"/>
      <c r="B36" s="4"/>
      <c r="C36" s="4"/>
      <c r="D36" s="4"/>
      <c r="E36" s="4"/>
      <c r="F36" t="s" s="4">
        <v>36</v>
      </c>
      <c r="G36" s="9">
        <v>516.45</v>
      </c>
      <c r="H36" s="8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ht="14.5" customHeight="1">
      <c r="A37" s="4"/>
      <c r="B37" s="4"/>
      <c r="C37" s="4"/>
      <c r="D37" s="4"/>
      <c r="E37" s="4"/>
      <c r="F37" t="s" s="4">
        <v>37</v>
      </c>
      <c r="G37" s="9">
        <v>2462.23</v>
      </c>
      <c r="H37" s="8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ht="14.5" customHeight="1">
      <c r="A38" s="4"/>
      <c r="B38" s="4"/>
      <c r="C38" s="4"/>
      <c r="D38" s="4"/>
      <c r="E38" s="4"/>
      <c r="F38" t="s" s="4">
        <v>38</v>
      </c>
      <c r="G38" s="9">
        <v>7361.92</v>
      </c>
      <c r="H38" s="8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ht="14.5" customHeight="1">
      <c r="A39" s="4"/>
      <c r="B39" s="4"/>
      <c r="C39" s="4"/>
      <c r="D39" s="4"/>
      <c r="E39" s="4"/>
      <c r="F39" t="s" s="4">
        <v>39</v>
      </c>
      <c r="G39" s="9">
        <v>63.92</v>
      </c>
      <c r="H39" s="8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ht="14.5" customHeight="1">
      <c r="A40" s="4"/>
      <c r="B40" s="4"/>
      <c r="C40" s="4"/>
      <c r="D40" s="4"/>
      <c r="E40" s="4"/>
      <c r="F40" t="s" s="4">
        <v>40</v>
      </c>
      <c r="G40" s="9">
        <v>500</v>
      </c>
      <c r="H40" s="8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ht="14.5" customHeight="1">
      <c r="A41" s="4"/>
      <c r="B41" s="4"/>
      <c r="C41" s="4"/>
      <c r="D41" s="4"/>
      <c r="E41" s="4"/>
      <c r="F41" t="s" s="4">
        <v>41</v>
      </c>
      <c r="G41" s="9">
        <v>179.53</v>
      </c>
      <c r="H41" s="8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ht="14.5" customHeight="1">
      <c r="A42" s="4"/>
      <c r="B42" s="4"/>
      <c r="C42" s="4"/>
      <c r="D42" s="4"/>
      <c r="E42" s="4"/>
      <c r="F42" t="s" s="4">
        <v>42</v>
      </c>
      <c r="G42" s="9">
        <v>100</v>
      </c>
      <c r="H42" s="8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ht="14.5" customHeight="1">
      <c r="A43" s="4"/>
      <c r="B43" s="4"/>
      <c r="C43" s="4"/>
      <c r="D43" s="4"/>
      <c r="E43" s="4"/>
      <c r="F43" t="s" s="4">
        <v>43</v>
      </c>
      <c r="G43" s="9">
        <v>2962.21</v>
      </c>
      <c r="H43" s="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ht="14.5" customHeight="1">
      <c r="A44" s="4"/>
      <c r="B44" s="4"/>
      <c r="C44" s="4"/>
      <c r="D44" s="4"/>
      <c r="E44" s="4"/>
      <c r="F44" t="s" s="4">
        <v>44</v>
      </c>
      <c r="G44" s="9">
        <v>1668.29</v>
      </c>
      <c r="H44" s="8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ht="14.5" customHeight="1">
      <c r="A45" s="4"/>
      <c r="B45" s="4"/>
      <c r="C45" s="4"/>
      <c r="D45" s="4"/>
      <c r="E45" s="4"/>
      <c r="F45" t="s" s="4">
        <v>45</v>
      </c>
      <c r="G45" s="9">
        <v>3745.94</v>
      </c>
      <c r="H45" s="8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ht="14.5" customHeight="1">
      <c r="A46" s="4"/>
      <c r="B46" s="4"/>
      <c r="C46" s="4"/>
      <c r="D46" s="4"/>
      <c r="E46" s="4"/>
      <c r="F46" t="s" s="4">
        <v>46</v>
      </c>
      <c r="G46" s="9">
        <v>1369.93</v>
      </c>
      <c r="H46" s="8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ht="14.5" customHeight="1">
      <c r="A47" s="4"/>
      <c r="B47" s="4"/>
      <c r="C47" s="4"/>
      <c r="D47" s="4"/>
      <c r="E47" s="4"/>
      <c r="F47" t="s" s="4">
        <v>47</v>
      </c>
      <c r="G47" s="9">
        <v>7312.38</v>
      </c>
      <c r="H47" s="8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ht="14.5" customHeight="1">
      <c r="A48" s="4"/>
      <c r="B48" s="4"/>
      <c r="C48" s="4"/>
      <c r="D48" s="4"/>
      <c r="E48" s="4"/>
      <c r="F48" t="s" s="4">
        <v>48</v>
      </c>
      <c r="G48" s="9">
        <v>2841.76</v>
      </c>
      <c r="H48" s="8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ht="14.5" customHeight="1">
      <c r="A49" s="4"/>
      <c r="B49" s="4"/>
      <c r="C49" s="4"/>
      <c r="D49" s="4"/>
      <c r="E49" s="4"/>
      <c r="F49" t="s" s="4">
        <v>49</v>
      </c>
      <c r="G49" s="9">
        <v>72493.12</v>
      </c>
      <c r="H49" s="8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ht="14.5" customHeight="1">
      <c r="A50" s="4"/>
      <c r="B50" s="4"/>
      <c r="C50" s="4"/>
      <c r="D50" s="4"/>
      <c r="E50" s="4"/>
      <c r="F50" t="s" s="4">
        <v>50</v>
      </c>
      <c r="G50" s="9">
        <v>969.04</v>
      </c>
      <c r="H50" s="8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ht="14.5" customHeight="1">
      <c r="A51" s="4"/>
      <c r="B51" s="4"/>
      <c r="C51" s="4"/>
      <c r="D51" s="4"/>
      <c r="E51" s="4"/>
      <c r="F51" t="s" s="4">
        <v>51</v>
      </c>
      <c r="G51" s="9">
        <v>3945.69</v>
      </c>
      <c r="H51" s="8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ht="14.5" customHeight="1">
      <c r="A52" s="4"/>
      <c r="B52" s="4"/>
      <c r="C52" s="4"/>
      <c r="D52" s="4"/>
      <c r="E52" s="4"/>
      <c r="F52" t="s" s="4">
        <v>52</v>
      </c>
      <c r="G52" s="9">
        <v>190</v>
      </c>
      <c r="H52" s="8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</row>
    <row r="53" ht="14.5" customHeight="1">
      <c r="A53" s="4"/>
      <c r="B53" s="4"/>
      <c r="C53" s="4"/>
      <c r="D53" s="4"/>
      <c r="E53" s="4"/>
      <c r="F53" t="s" s="4">
        <v>53</v>
      </c>
      <c r="G53" s="9">
        <v>1693.64</v>
      </c>
      <c r="H53" s="8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ht="14.5" customHeight="1">
      <c r="A54" s="4"/>
      <c r="B54" s="4"/>
      <c r="C54" s="4"/>
      <c r="D54" s="4"/>
      <c r="E54" s="4"/>
      <c r="F54" t="s" s="4">
        <v>54</v>
      </c>
      <c r="G54" s="9">
        <v>605.86</v>
      </c>
      <c r="H54" s="8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ht="14.5" customHeight="1">
      <c r="A55" s="4"/>
      <c r="B55" s="4"/>
      <c r="C55" s="4"/>
      <c r="D55" s="4"/>
      <c r="E55" s="4"/>
      <c r="F55" t="s" s="4">
        <v>55</v>
      </c>
      <c r="G55" s="9">
        <v>4826.75</v>
      </c>
      <c r="H55" s="8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ht="14.5" customHeight="1">
      <c r="A56" s="4"/>
      <c r="B56" s="4"/>
      <c r="C56" s="4"/>
      <c r="D56" s="4"/>
      <c r="E56" s="4"/>
      <c r="F56" t="s" s="4">
        <v>56</v>
      </c>
      <c r="G56" s="9">
        <v>300</v>
      </c>
      <c r="H56" s="8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ht="14.5" customHeight="1">
      <c r="A57" s="4"/>
      <c r="B57" s="4"/>
      <c r="C57" s="4"/>
      <c r="D57" s="4"/>
      <c r="E57" s="4"/>
      <c r="F57" t="s" s="4">
        <v>57</v>
      </c>
      <c r="G57" s="9">
        <v>6665.4</v>
      </c>
      <c r="H57" s="8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ht="14.5" customHeight="1">
      <c r="A58" s="4"/>
      <c r="B58" s="4"/>
      <c r="C58" s="4"/>
      <c r="D58" s="4"/>
      <c r="E58" s="4"/>
      <c r="F58" t="s" s="4">
        <v>58</v>
      </c>
      <c r="G58" s="9">
        <v>25</v>
      </c>
      <c r="H58" s="8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ht="14.5" customHeight="1">
      <c r="A59" s="4"/>
      <c r="B59" s="4"/>
      <c r="C59" s="4"/>
      <c r="D59" s="4"/>
      <c r="E59" s="4"/>
      <c r="F59" t="s" s="4">
        <v>59</v>
      </c>
      <c r="G59" s="9">
        <v>74.47</v>
      </c>
      <c r="H59" s="8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ht="14.5" customHeight="1">
      <c r="A60" s="4"/>
      <c r="B60" s="4"/>
      <c r="C60" s="4"/>
      <c r="D60" s="4"/>
      <c r="E60" s="4"/>
      <c r="F60" t="s" s="4">
        <v>60</v>
      </c>
      <c r="G60" s="9">
        <v>55.41</v>
      </c>
      <c r="H60" s="8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ht="14.5" customHeight="1">
      <c r="A61" s="4"/>
      <c r="B61" s="4"/>
      <c r="C61" s="4"/>
      <c r="D61" s="4"/>
      <c r="E61" s="4"/>
      <c r="F61" t="s" s="4">
        <v>61</v>
      </c>
      <c r="G61" s="9">
        <v>888.66</v>
      </c>
      <c r="H61" s="8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ht="14.5" customHeight="1">
      <c r="A62" s="4"/>
      <c r="B62" s="4"/>
      <c r="C62" s="4"/>
      <c r="D62" s="4"/>
      <c r="E62" s="4"/>
      <c r="F62" t="s" s="4">
        <v>62</v>
      </c>
      <c r="G62" s="9">
        <v>3641.14</v>
      </c>
      <c r="H62" s="8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ht="14.5" customHeight="1">
      <c r="A63" s="4"/>
      <c r="B63" s="4"/>
      <c r="C63" s="4"/>
      <c r="D63" s="4"/>
      <c r="E63" s="4"/>
      <c r="F63" t="s" s="4">
        <v>63</v>
      </c>
      <c r="G63" s="9">
        <v>2679.75</v>
      </c>
      <c r="H63" s="8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</row>
    <row r="64" ht="15" customHeight="1">
      <c r="A64" s="4"/>
      <c r="B64" s="4"/>
      <c r="C64" s="4"/>
      <c r="D64" s="4"/>
      <c r="E64" s="4"/>
      <c r="F64" t="s" s="4">
        <v>64</v>
      </c>
      <c r="G64" s="10">
        <v>108</v>
      </c>
      <c r="H64" s="8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</row>
    <row r="65" ht="14.5" customHeight="1">
      <c r="A65" s="4"/>
      <c r="B65" s="4"/>
      <c r="C65" s="4"/>
      <c r="D65" s="4"/>
      <c r="E65" t="s" s="4">
        <v>65</v>
      </c>
      <c r="F65" s="4"/>
      <c r="G65" s="11">
        <f>ROUND(SUM(G34:G64),5)</f>
        <v>131476.99</v>
      </c>
      <c r="H65" s="8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</row>
    <row r="66" ht="14.5" customHeight="1">
      <c r="A66" s="4"/>
      <c r="B66" s="4"/>
      <c r="C66" s="4"/>
      <c r="D66" s="4"/>
      <c r="E66" t="s" s="4">
        <v>66</v>
      </c>
      <c r="F66" s="4"/>
      <c r="G66" s="9"/>
      <c r="H66" s="8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</row>
    <row r="67" ht="15" customHeight="1">
      <c r="A67" s="4"/>
      <c r="B67" s="4"/>
      <c r="C67" s="4"/>
      <c r="D67" s="4"/>
      <c r="E67" s="4"/>
      <c r="F67" t="s" s="4">
        <v>67</v>
      </c>
      <c r="G67" s="10">
        <v>15720.33</v>
      </c>
      <c r="H67" s="8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</row>
    <row r="68" ht="15" customHeight="1">
      <c r="A68" s="4"/>
      <c r="B68" s="4"/>
      <c r="C68" s="4"/>
      <c r="D68" s="4"/>
      <c r="E68" t="s" s="4">
        <v>68</v>
      </c>
      <c r="F68" s="4"/>
      <c r="G68" s="12">
        <f>ROUND(SUM(G66:G67),5)</f>
        <v>15720.33</v>
      </c>
      <c r="H68" s="8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</row>
    <row r="69" ht="15" customHeight="1">
      <c r="A69" s="4"/>
      <c r="B69" s="4"/>
      <c r="C69" s="4"/>
      <c r="D69" t="s" s="4">
        <v>69</v>
      </c>
      <c r="E69" s="4"/>
      <c r="F69" s="4"/>
      <c r="G69" s="12">
        <f>ROUND(G29+G33+G65+G68,5)</f>
        <v>196386.17</v>
      </c>
      <c r="H69" s="8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</row>
    <row r="70" ht="15" customHeight="1">
      <c r="A70" s="4"/>
      <c r="B70" s="4"/>
      <c r="C70" t="s" s="4">
        <v>70</v>
      </c>
      <c r="D70" s="4"/>
      <c r="E70" s="4"/>
      <c r="F70" s="4"/>
      <c r="G70" s="12">
        <f>ROUND(G25+G28+G69,5)</f>
        <v>320665.17</v>
      </c>
      <c r="H70" s="8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</row>
    <row r="71" ht="14.5" customHeight="1">
      <c r="A71" s="4"/>
      <c r="B71" t="s" s="4">
        <v>71</v>
      </c>
      <c r="C71" s="4"/>
      <c r="D71" s="4"/>
      <c r="E71" s="4"/>
      <c r="F71" s="4"/>
      <c r="G71" s="11">
        <f>ROUND(G24+G70,5)</f>
        <v>320665.17</v>
      </c>
      <c r="H71" s="8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</row>
    <row r="72" ht="14.5" customHeight="1">
      <c r="A72" s="4"/>
      <c r="B72" t="s" s="4">
        <v>72</v>
      </c>
      <c r="C72" s="4"/>
      <c r="D72" s="4"/>
      <c r="E72" s="4"/>
      <c r="F72" s="4"/>
      <c r="G72" s="9"/>
      <c r="H72" s="8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</row>
    <row r="73" ht="14.5" customHeight="1">
      <c r="A73" s="4"/>
      <c r="B73" s="4"/>
      <c r="C73" t="s" s="4">
        <v>73</v>
      </c>
      <c r="D73" s="4"/>
      <c r="E73" s="4"/>
      <c r="F73" s="4"/>
      <c r="G73" s="9">
        <v>97126.5</v>
      </c>
      <c r="H73" s="8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</row>
    <row r="74" ht="14.5" customHeight="1">
      <c r="A74" s="4"/>
      <c r="B74" s="4"/>
      <c r="C74" t="s" s="4">
        <v>74</v>
      </c>
      <c r="D74" s="4"/>
      <c r="E74" s="4"/>
      <c r="F74" s="4"/>
      <c r="G74" s="9"/>
      <c r="H74" s="8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</row>
    <row r="75" ht="15" customHeight="1">
      <c r="A75" s="4"/>
      <c r="B75" s="4"/>
      <c r="C75" s="4"/>
      <c r="D75" t="s" s="4">
        <v>75</v>
      </c>
      <c r="E75" s="4"/>
      <c r="F75" s="4"/>
      <c r="G75" s="10">
        <v>13736.3</v>
      </c>
      <c r="H75" s="8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</row>
    <row r="76" ht="14.5" customHeight="1">
      <c r="A76" s="4"/>
      <c r="B76" s="4"/>
      <c r="C76" t="s" s="4">
        <v>76</v>
      </c>
      <c r="D76" s="4"/>
      <c r="E76" s="4"/>
      <c r="F76" s="4"/>
      <c r="G76" s="11">
        <f>ROUND(SUM(G74:G75),5)</f>
        <v>13736.3</v>
      </c>
      <c r="H76" s="8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</row>
    <row r="77" ht="14.5" customHeight="1">
      <c r="A77" s="4"/>
      <c r="B77" s="4"/>
      <c r="C77" t="s" s="4">
        <v>77</v>
      </c>
      <c r="D77" s="4"/>
      <c r="E77" s="4"/>
      <c r="F77" s="4"/>
      <c r="G77" s="9"/>
      <c r="H77" s="8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</row>
    <row r="78" ht="14.5" customHeight="1">
      <c r="A78" s="4"/>
      <c r="B78" s="4"/>
      <c r="C78" s="4"/>
      <c r="D78" t="s" s="4">
        <v>78</v>
      </c>
      <c r="E78" s="4"/>
      <c r="F78" s="4"/>
      <c r="G78" s="9">
        <v>58047.23</v>
      </c>
      <c r="H78" s="8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</row>
    <row r="79" ht="15" customHeight="1">
      <c r="A79" s="4"/>
      <c r="B79" s="4"/>
      <c r="C79" s="4"/>
      <c r="D79" t="s" s="4">
        <v>79</v>
      </c>
      <c r="E79" s="4"/>
      <c r="F79" s="4"/>
      <c r="G79" s="10">
        <v>8221.799999999999</v>
      </c>
      <c r="H79" s="8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</row>
    <row r="80" ht="14.5" customHeight="1">
      <c r="A80" s="4"/>
      <c r="B80" s="4"/>
      <c r="C80" t="s" s="4">
        <v>80</v>
      </c>
      <c r="D80" s="4"/>
      <c r="E80" s="4"/>
      <c r="F80" s="4"/>
      <c r="G80" s="11">
        <f>ROUND(SUM(G77:G79),5)</f>
        <v>66269.03</v>
      </c>
      <c r="H80" s="8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</row>
    <row r="81" ht="14.5" customHeight="1">
      <c r="A81" s="4"/>
      <c r="B81" s="4"/>
      <c r="C81" t="s" s="4">
        <v>81</v>
      </c>
      <c r="D81" s="4"/>
      <c r="E81" s="4"/>
      <c r="F81" s="4"/>
      <c r="G81" s="9"/>
      <c r="H81" s="8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ht="14.5" customHeight="1">
      <c r="A82" s="4"/>
      <c r="B82" s="4"/>
      <c r="C82" s="4"/>
      <c r="D82" t="s" s="4">
        <v>82</v>
      </c>
      <c r="E82" s="4"/>
      <c r="F82" s="4"/>
      <c r="G82" s="9">
        <v>41986.39</v>
      </c>
      <c r="H82" s="8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</row>
    <row r="83" ht="14.5" customHeight="1">
      <c r="A83" s="4"/>
      <c r="B83" s="4"/>
      <c r="C83" s="4"/>
      <c r="D83" t="s" s="4">
        <v>83</v>
      </c>
      <c r="E83" s="4"/>
      <c r="F83" s="4"/>
      <c r="G83" s="9">
        <v>38298.28</v>
      </c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</row>
    <row r="84" ht="14.5" customHeight="1">
      <c r="A84" s="4"/>
      <c r="B84" s="4"/>
      <c r="C84" s="4"/>
      <c r="D84" t="s" s="4">
        <v>84</v>
      </c>
      <c r="E84" s="4"/>
      <c r="F84" s="4"/>
      <c r="G84" s="9">
        <v>27926.78</v>
      </c>
      <c r="H84" s="14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</row>
    <row r="85" ht="14.5" customHeight="1">
      <c r="A85" s="4"/>
      <c r="B85" s="4"/>
      <c r="C85" s="4"/>
      <c r="D85" t="s" s="4">
        <v>85</v>
      </c>
      <c r="E85" s="4"/>
      <c r="F85" s="4"/>
      <c r="G85" s="9">
        <v>-6545</v>
      </c>
      <c r="H85" s="8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ht="15" customHeight="1">
      <c r="A86" s="4"/>
      <c r="B86" s="4"/>
      <c r="C86" s="4"/>
      <c r="D86" t="s" s="4">
        <v>86</v>
      </c>
      <c r="E86" s="4"/>
      <c r="F86" s="4"/>
      <c r="G86" s="10">
        <v>63750.79</v>
      </c>
      <c r="H86" s="8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ht="14.5" customHeight="1">
      <c r="A87" s="4"/>
      <c r="B87" s="4"/>
      <c r="C87" t="s" s="4">
        <v>87</v>
      </c>
      <c r="D87" s="4"/>
      <c r="E87" s="4"/>
      <c r="F87" s="4"/>
      <c r="G87" s="11">
        <f>ROUND(SUM(G81:G86),5)</f>
        <v>165417.24</v>
      </c>
      <c r="H87" s="8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ht="15" customHeight="1">
      <c r="A88" s="4"/>
      <c r="B88" s="4"/>
      <c r="C88" t="s" s="4">
        <v>88</v>
      </c>
      <c r="D88" s="4"/>
      <c r="E88" s="4"/>
      <c r="F88" s="4"/>
      <c r="G88" s="10">
        <v>-16578.6</v>
      </c>
      <c r="H88" s="8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ht="15" customHeight="1">
      <c r="A89" s="4"/>
      <c r="B89" t="s" s="4">
        <v>89</v>
      </c>
      <c r="C89" s="4"/>
      <c r="D89" s="4"/>
      <c r="E89" s="4"/>
      <c r="F89" s="4"/>
      <c r="G89" s="12">
        <f>ROUND(SUM(G72:G73)+G76+G80+SUM(G87:G88),5)</f>
        <v>325970.47</v>
      </c>
      <c r="H89" s="14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ht="15" customHeight="1">
      <c r="A90" t="s" s="4">
        <v>90</v>
      </c>
      <c r="B90" s="4"/>
      <c r="C90" s="4"/>
      <c r="D90" s="4"/>
      <c r="E90" s="4"/>
      <c r="F90" s="4"/>
      <c r="G90" s="13">
        <f>ROUND(G23+G71+G89,5)</f>
        <v>646635.64</v>
      </c>
      <c r="H90" s="16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BV53"/>
  <sheetViews>
    <sheetView workbookViewId="0" showGridLines="0" defaultGridColor="1"/>
  </sheetViews>
  <sheetFormatPr defaultColWidth="8.83333" defaultRowHeight="14.5" customHeight="1" outlineLevelRow="0" outlineLevelCol="0"/>
  <cols>
    <col min="1" max="6" width="3" style="34" customWidth="1"/>
    <col min="7" max="7" width="35.1719" style="34" customWidth="1"/>
    <col min="8" max="8" width="10" style="34" customWidth="1"/>
    <col min="9" max="9" width="2.35156" style="34" customWidth="1"/>
    <col min="10" max="10" width="8.5" style="34" customWidth="1"/>
    <col min="11" max="11" width="2.35156" style="34" customWidth="1"/>
    <col min="12" max="12" width="10" style="34" customWidth="1"/>
    <col min="13" max="13" width="2.35156" style="34" customWidth="1"/>
    <col min="14" max="14" width="8.5" style="34" customWidth="1"/>
    <col min="15" max="15" width="2.35156" style="34" customWidth="1"/>
    <col min="16" max="16" width="10" style="34" customWidth="1"/>
    <col min="17" max="17" width="2.35156" style="34" customWidth="1"/>
    <col min="18" max="18" width="8.5" style="34" customWidth="1"/>
    <col min="19" max="19" width="2.35156" style="34" customWidth="1"/>
    <col min="20" max="20" width="10" style="34" customWidth="1"/>
    <col min="21" max="21" width="2.35156" style="34" customWidth="1"/>
    <col min="22" max="22" width="8.67188" style="34" customWidth="1"/>
    <col min="23" max="23" width="2.35156" style="34" customWidth="1"/>
    <col min="24" max="24" width="10" style="34" customWidth="1"/>
    <col min="25" max="25" width="2.35156" style="34" customWidth="1"/>
    <col min="26" max="26" width="8.5" style="34" customWidth="1"/>
    <col min="27" max="27" width="2.35156" style="34" customWidth="1"/>
    <col min="28" max="28" width="10" style="34" customWidth="1"/>
    <col min="29" max="29" width="2.35156" style="34" customWidth="1"/>
    <col min="30" max="30" width="8.5" style="34" customWidth="1"/>
    <col min="31" max="31" width="2.35156" style="34" customWidth="1"/>
    <col min="32" max="32" width="10" style="34" customWidth="1"/>
    <col min="33" max="33" width="2.35156" style="34" customWidth="1"/>
    <col min="34" max="34" width="8.5" style="34" customWidth="1"/>
    <col min="35" max="35" width="2.35156" style="34" customWidth="1"/>
    <col min="36" max="36" width="10" style="34" customWidth="1"/>
    <col min="37" max="37" width="2.35156" style="34" customWidth="1"/>
    <col min="38" max="38" width="7.85156" style="34" customWidth="1"/>
    <col min="39" max="39" width="2.35156" style="34" customWidth="1"/>
    <col min="40" max="40" width="10" style="34" customWidth="1"/>
    <col min="41" max="41" width="2.35156" style="34" customWidth="1"/>
    <col min="42" max="42" width="7.85156" style="34" customWidth="1"/>
    <col min="43" max="43" width="2.35156" style="34" customWidth="1"/>
    <col min="44" max="44" width="10" style="34" customWidth="1"/>
    <col min="45" max="45" width="2.35156" style="34" customWidth="1"/>
    <col min="46" max="46" width="7.85156" style="34" customWidth="1"/>
    <col min="47" max="47" width="2.35156" style="34" customWidth="1"/>
    <col min="48" max="48" width="10" style="34" customWidth="1"/>
    <col min="49" max="49" width="2.35156" style="34" customWidth="1"/>
    <col min="50" max="50" width="7.85156" style="34" customWidth="1"/>
    <col min="51" max="51" width="2.35156" style="34" customWidth="1"/>
    <col min="52" max="52" width="10" style="34" customWidth="1"/>
    <col min="53" max="53" width="2.35156" style="34" customWidth="1"/>
    <col min="54" max="54" width="8.5" style="34" customWidth="1"/>
    <col min="55" max="55" width="2.35156" style="34" customWidth="1"/>
    <col min="56" max="56" width="10" style="34" customWidth="1"/>
    <col min="57" max="57" width="2.35156" style="34" customWidth="1"/>
    <col min="58" max="58" width="8.5" style="34" customWidth="1"/>
    <col min="59" max="59" width="2.35156" style="34" customWidth="1"/>
    <col min="60" max="60" width="10" style="34" customWidth="1"/>
    <col min="61" max="61" width="2.35156" style="34" customWidth="1"/>
    <col min="62" max="62" width="6.5" style="34" customWidth="1"/>
    <col min="63" max="63" width="2.35156" style="34" customWidth="1"/>
    <col min="64" max="64" width="10" style="34" customWidth="1"/>
    <col min="65" max="65" width="2.35156" style="34" customWidth="1"/>
    <col min="66" max="66" width="8.67188" style="34" customWidth="1"/>
    <col min="67" max="67" width="2.35156" style="34" customWidth="1"/>
    <col min="68" max="68" width="10" style="34" customWidth="1"/>
    <col min="69" max="69" width="2.35156" style="34" customWidth="1"/>
    <col min="70" max="70" width="6.5" style="34" customWidth="1"/>
    <col min="71" max="71" width="2.35156" style="34" customWidth="1"/>
    <col min="72" max="72" width="10" style="34" customWidth="1"/>
    <col min="73" max="73" width="2.35156" style="34" customWidth="1"/>
    <col min="74" max="74" width="8.67188" style="34" customWidth="1"/>
    <col min="75" max="16384" width="8.85156" style="34" customWidth="1"/>
  </cols>
  <sheetData>
    <row r="1" ht="14.5" customHeight="1">
      <c r="A1" s="4"/>
      <c r="B1" s="4"/>
      <c r="C1" s="4"/>
      <c r="D1" s="4"/>
      <c r="E1" s="4"/>
      <c r="F1" s="4"/>
      <c r="G1" s="4"/>
      <c r="H1" t="s" s="2">
        <v>148</v>
      </c>
      <c r="I1" s="35"/>
      <c r="J1" s="35"/>
      <c r="K1" s="4"/>
      <c r="L1" t="s" s="2">
        <v>149</v>
      </c>
      <c r="M1" s="35"/>
      <c r="N1" s="35"/>
      <c r="O1" s="4"/>
      <c r="P1" s="35"/>
      <c r="Q1" s="35"/>
      <c r="R1" s="35"/>
      <c r="S1" s="4"/>
      <c r="T1" s="35"/>
      <c r="U1" s="35"/>
      <c r="V1" s="35"/>
      <c r="W1" s="4"/>
      <c r="X1" t="s" s="2">
        <v>150</v>
      </c>
      <c r="Y1" s="35"/>
      <c r="Z1" s="35"/>
      <c r="AA1" s="4"/>
      <c r="AB1" t="s" s="2">
        <v>151</v>
      </c>
      <c r="AC1" s="35"/>
      <c r="AD1" s="35"/>
      <c r="AE1" s="4"/>
      <c r="AF1" t="s" s="2">
        <v>152</v>
      </c>
      <c r="AG1" s="35"/>
      <c r="AH1" s="35"/>
      <c r="AI1" s="4"/>
      <c r="AJ1" t="s" s="2">
        <v>153</v>
      </c>
      <c r="AK1" s="35"/>
      <c r="AL1" s="35"/>
      <c r="AM1" s="4"/>
      <c r="AN1" t="s" s="2">
        <v>154</v>
      </c>
      <c r="AO1" s="35"/>
      <c r="AP1" s="35"/>
      <c r="AQ1" s="4"/>
      <c r="AR1" t="s" s="2">
        <v>155</v>
      </c>
      <c r="AS1" s="35"/>
      <c r="AT1" s="35"/>
      <c r="AU1" s="4"/>
      <c r="AV1" t="s" s="2">
        <v>156</v>
      </c>
      <c r="AW1" s="35"/>
      <c r="AX1" s="35"/>
      <c r="AY1" s="4"/>
      <c r="AZ1" t="s" s="2">
        <v>157</v>
      </c>
      <c r="BA1" s="35"/>
      <c r="BB1" s="35"/>
      <c r="BC1" s="4"/>
      <c r="BD1" t="s" s="2">
        <v>158</v>
      </c>
      <c r="BE1" s="35"/>
      <c r="BF1" s="35"/>
      <c r="BG1" s="4"/>
      <c r="BH1" t="s" s="2">
        <v>159</v>
      </c>
      <c r="BI1" s="35"/>
      <c r="BJ1" s="35"/>
      <c r="BK1" s="4"/>
      <c r="BL1" s="35"/>
      <c r="BM1" s="35"/>
      <c r="BN1" s="35"/>
      <c r="BO1" s="4"/>
      <c r="BP1" s="35"/>
      <c r="BQ1" s="35"/>
      <c r="BR1" s="35"/>
      <c r="BS1" s="4"/>
      <c r="BT1" s="35"/>
      <c r="BU1" s="35"/>
      <c r="BV1" s="35"/>
    </row>
    <row r="2" ht="15" customHeight="1">
      <c r="A2" s="4"/>
      <c r="B2" s="4"/>
      <c r="C2" s="4"/>
      <c r="D2" s="4"/>
      <c r="E2" s="4"/>
      <c r="F2" s="4"/>
      <c r="G2" s="4"/>
      <c r="H2" t="s" s="3">
        <v>160</v>
      </c>
      <c r="I2" s="19"/>
      <c r="J2" s="19"/>
      <c r="K2" s="4"/>
      <c r="L2" t="s" s="3">
        <v>160</v>
      </c>
      <c r="M2" s="19"/>
      <c r="N2" s="19"/>
      <c r="O2" s="4"/>
      <c r="P2" t="s" s="3">
        <v>161</v>
      </c>
      <c r="Q2" s="19"/>
      <c r="R2" s="19"/>
      <c r="S2" s="4"/>
      <c r="T2" t="s" s="3">
        <v>162</v>
      </c>
      <c r="U2" s="19"/>
      <c r="V2" s="19"/>
      <c r="W2" s="4"/>
      <c r="X2" t="s" s="3">
        <v>163</v>
      </c>
      <c r="Y2" s="19"/>
      <c r="Z2" s="19"/>
      <c r="AA2" s="4"/>
      <c r="AB2" t="s" s="3">
        <v>163</v>
      </c>
      <c r="AC2" s="19"/>
      <c r="AD2" s="19"/>
      <c r="AE2" s="4"/>
      <c r="AF2" t="s" s="3">
        <v>164</v>
      </c>
      <c r="AG2" s="19"/>
      <c r="AH2" s="19"/>
      <c r="AI2" s="4"/>
      <c r="AJ2" t="s" s="3">
        <v>165</v>
      </c>
      <c r="AK2" s="19"/>
      <c r="AL2" s="19"/>
      <c r="AM2" s="4"/>
      <c r="AN2" t="s" s="3">
        <v>166</v>
      </c>
      <c r="AO2" s="19"/>
      <c r="AP2" s="19"/>
      <c r="AQ2" s="4"/>
      <c r="AR2" t="s" s="3">
        <v>166</v>
      </c>
      <c r="AS2" s="19"/>
      <c r="AT2" s="19"/>
      <c r="AU2" s="4"/>
      <c r="AV2" t="s" s="3">
        <v>164</v>
      </c>
      <c r="AW2" s="19"/>
      <c r="AX2" s="19"/>
      <c r="AY2" s="4"/>
      <c r="AZ2" t="s" s="3">
        <v>164</v>
      </c>
      <c r="BA2" s="19"/>
      <c r="BB2" s="19"/>
      <c r="BC2" s="4"/>
      <c r="BD2" t="s" s="3">
        <v>164</v>
      </c>
      <c r="BE2" s="19"/>
      <c r="BF2" s="19"/>
      <c r="BG2" s="4"/>
      <c r="BH2" t="s" s="3">
        <v>164</v>
      </c>
      <c r="BI2" s="19"/>
      <c r="BJ2" s="19"/>
      <c r="BK2" s="4"/>
      <c r="BL2" t="s" s="3">
        <v>167</v>
      </c>
      <c r="BM2" s="19"/>
      <c r="BN2" s="19"/>
      <c r="BO2" s="4"/>
      <c r="BP2" t="s" s="3">
        <v>168</v>
      </c>
      <c r="BQ2" s="19"/>
      <c r="BR2" s="19"/>
      <c r="BS2" s="4"/>
      <c r="BT2" t="s" s="3">
        <v>93</v>
      </c>
      <c r="BU2" s="19"/>
      <c r="BV2" s="19"/>
    </row>
    <row r="3" ht="15.5" customHeight="1">
      <c r="A3" s="2"/>
      <c r="B3" s="2"/>
      <c r="C3" s="2"/>
      <c r="D3" s="2"/>
      <c r="E3" s="2"/>
      <c r="F3" s="2"/>
      <c r="G3" s="2"/>
      <c r="H3" t="s" s="21">
        <v>133</v>
      </c>
      <c r="I3" s="22"/>
      <c r="J3" t="s" s="21">
        <v>134</v>
      </c>
      <c r="K3" s="4"/>
      <c r="L3" t="s" s="21">
        <v>133</v>
      </c>
      <c r="M3" s="22"/>
      <c r="N3" t="s" s="21">
        <v>134</v>
      </c>
      <c r="O3" s="4"/>
      <c r="P3" t="s" s="21">
        <v>133</v>
      </c>
      <c r="Q3" s="22"/>
      <c r="R3" t="s" s="21">
        <v>134</v>
      </c>
      <c r="S3" s="4"/>
      <c r="T3" t="s" s="21">
        <v>133</v>
      </c>
      <c r="U3" s="22"/>
      <c r="V3" t="s" s="21">
        <v>134</v>
      </c>
      <c r="W3" s="4"/>
      <c r="X3" t="s" s="21">
        <v>133</v>
      </c>
      <c r="Y3" s="22"/>
      <c r="Z3" t="s" s="21">
        <v>134</v>
      </c>
      <c r="AA3" s="4"/>
      <c r="AB3" t="s" s="21">
        <v>133</v>
      </c>
      <c r="AC3" s="22"/>
      <c r="AD3" t="s" s="21">
        <v>134</v>
      </c>
      <c r="AE3" s="4"/>
      <c r="AF3" t="s" s="21">
        <v>133</v>
      </c>
      <c r="AG3" s="22"/>
      <c r="AH3" t="s" s="21">
        <v>134</v>
      </c>
      <c r="AI3" s="4"/>
      <c r="AJ3" t="s" s="21">
        <v>133</v>
      </c>
      <c r="AK3" s="22"/>
      <c r="AL3" t="s" s="21">
        <v>134</v>
      </c>
      <c r="AM3" s="4"/>
      <c r="AN3" t="s" s="21">
        <v>133</v>
      </c>
      <c r="AO3" s="22"/>
      <c r="AP3" t="s" s="21">
        <v>134</v>
      </c>
      <c r="AQ3" s="4"/>
      <c r="AR3" t="s" s="21">
        <v>133</v>
      </c>
      <c r="AS3" s="22"/>
      <c r="AT3" t="s" s="21">
        <v>134</v>
      </c>
      <c r="AU3" s="4"/>
      <c r="AV3" t="s" s="21">
        <v>133</v>
      </c>
      <c r="AW3" s="22"/>
      <c r="AX3" t="s" s="21">
        <v>134</v>
      </c>
      <c r="AY3" s="4"/>
      <c r="AZ3" t="s" s="21">
        <v>133</v>
      </c>
      <c r="BA3" s="22"/>
      <c r="BB3" t="s" s="21">
        <v>134</v>
      </c>
      <c r="BC3" s="4"/>
      <c r="BD3" t="s" s="21">
        <v>133</v>
      </c>
      <c r="BE3" s="22"/>
      <c r="BF3" t="s" s="21">
        <v>134</v>
      </c>
      <c r="BG3" s="4"/>
      <c r="BH3" t="s" s="21">
        <v>133</v>
      </c>
      <c r="BI3" s="22"/>
      <c r="BJ3" t="s" s="21">
        <v>134</v>
      </c>
      <c r="BK3" s="4"/>
      <c r="BL3" t="s" s="21">
        <v>133</v>
      </c>
      <c r="BM3" s="22"/>
      <c r="BN3" t="s" s="21">
        <v>134</v>
      </c>
      <c r="BO3" s="4"/>
      <c r="BP3" t="s" s="21">
        <v>133</v>
      </c>
      <c r="BQ3" s="22"/>
      <c r="BR3" t="s" s="21">
        <v>134</v>
      </c>
      <c r="BS3" s="4"/>
      <c r="BT3" t="s" s="21">
        <v>133</v>
      </c>
      <c r="BU3" s="22"/>
      <c r="BV3" t="s" s="21">
        <v>134</v>
      </c>
    </row>
    <row r="4" ht="15" customHeight="1">
      <c r="A4" s="4"/>
      <c r="B4" t="s" s="4">
        <v>94</v>
      </c>
      <c r="C4" s="4"/>
      <c r="D4" s="4"/>
      <c r="E4" s="4"/>
      <c r="F4" s="4"/>
      <c r="G4" s="4"/>
      <c r="H4" s="6"/>
      <c r="I4" s="7"/>
      <c r="J4" s="6"/>
      <c r="K4" s="7"/>
      <c r="L4" s="6"/>
      <c r="M4" s="7"/>
      <c r="N4" s="6"/>
      <c r="O4" s="7"/>
      <c r="P4" s="6"/>
      <c r="Q4" s="7"/>
      <c r="R4" s="6"/>
      <c r="S4" s="7"/>
      <c r="T4" s="6"/>
      <c r="U4" s="7"/>
      <c r="V4" s="6"/>
      <c r="W4" s="7"/>
      <c r="X4" s="6"/>
      <c r="Y4" s="7"/>
      <c r="Z4" s="6"/>
      <c r="AA4" s="7"/>
      <c r="AB4" s="6"/>
      <c r="AC4" s="7"/>
      <c r="AD4" s="6"/>
      <c r="AE4" s="7"/>
      <c r="AF4" s="6"/>
      <c r="AG4" s="7"/>
      <c r="AH4" s="6"/>
      <c r="AI4" s="7"/>
      <c r="AJ4" s="6"/>
      <c r="AK4" s="7"/>
      <c r="AL4" s="6"/>
      <c r="AM4" s="7"/>
      <c r="AN4" s="6"/>
      <c r="AO4" s="7"/>
      <c r="AP4" s="6"/>
      <c r="AQ4" s="7"/>
      <c r="AR4" s="6"/>
      <c r="AS4" s="7"/>
      <c r="AT4" s="6"/>
      <c r="AU4" s="7"/>
      <c r="AV4" s="6"/>
      <c r="AW4" s="7"/>
      <c r="AX4" s="6"/>
      <c r="AY4" s="7"/>
      <c r="AZ4" s="6"/>
      <c r="BA4" s="7"/>
      <c r="BB4" s="6"/>
      <c r="BC4" s="7"/>
      <c r="BD4" s="6"/>
      <c r="BE4" s="7"/>
      <c r="BF4" s="6"/>
      <c r="BG4" s="7"/>
      <c r="BH4" s="6"/>
      <c r="BI4" s="7"/>
      <c r="BJ4" s="36"/>
      <c r="BK4" s="7"/>
      <c r="BL4" s="6"/>
      <c r="BM4" s="7"/>
      <c r="BN4" s="6"/>
      <c r="BO4" s="7"/>
      <c r="BP4" s="6"/>
      <c r="BQ4" s="7"/>
      <c r="BR4" s="36"/>
      <c r="BS4" s="7"/>
      <c r="BT4" s="6"/>
      <c r="BU4" s="7"/>
      <c r="BV4" s="6"/>
    </row>
    <row r="5" ht="14.5" customHeight="1">
      <c r="A5" s="4"/>
      <c r="B5" s="4"/>
      <c r="C5" s="4"/>
      <c r="D5" t="s" s="4">
        <v>95</v>
      </c>
      <c r="E5" s="4"/>
      <c r="F5" s="4"/>
      <c r="G5" s="4"/>
      <c r="H5" s="9"/>
      <c r="I5" s="7"/>
      <c r="J5" s="9"/>
      <c r="K5" s="7"/>
      <c r="L5" s="9"/>
      <c r="M5" s="7"/>
      <c r="N5" s="9"/>
      <c r="O5" s="7"/>
      <c r="P5" s="9"/>
      <c r="Q5" s="7"/>
      <c r="R5" s="9"/>
      <c r="S5" s="7"/>
      <c r="T5" s="9"/>
      <c r="U5" s="7"/>
      <c r="V5" s="9"/>
      <c r="W5" s="7"/>
      <c r="X5" s="9"/>
      <c r="Y5" s="7"/>
      <c r="Z5" s="9"/>
      <c r="AA5" s="7"/>
      <c r="AB5" s="9"/>
      <c r="AC5" s="7"/>
      <c r="AD5" s="9"/>
      <c r="AE5" s="7"/>
      <c r="AF5" s="9"/>
      <c r="AG5" s="7"/>
      <c r="AH5" s="9"/>
      <c r="AI5" s="7"/>
      <c r="AJ5" s="9"/>
      <c r="AK5" s="7"/>
      <c r="AL5" s="9"/>
      <c r="AM5" s="7"/>
      <c r="AN5" s="9"/>
      <c r="AO5" s="7"/>
      <c r="AP5" s="9"/>
      <c r="AQ5" s="7"/>
      <c r="AR5" s="9"/>
      <c r="AS5" s="7"/>
      <c r="AT5" s="9"/>
      <c r="AU5" s="7"/>
      <c r="AV5" s="9"/>
      <c r="AW5" s="7"/>
      <c r="AX5" s="9"/>
      <c r="AY5" s="7"/>
      <c r="AZ5" s="9"/>
      <c r="BA5" s="7"/>
      <c r="BB5" s="9"/>
      <c r="BC5" s="7"/>
      <c r="BD5" s="9"/>
      <c r="BE5" s="7"/>
      <c r="BF5" s="9"/>
      <c r="BG5" s="7"/>
      <c r="BH5" s="9"/>
      <c r="BI5" s="7"/>
      <c r="BJ5" s="7"/>
      <c r="BK5" s="7"/>
      <c r="BL5" s="9"/>
      <c r="BM5" s="7"/>
      <c r="BN5" s="9"/>
      <c r="BO5" s="7"/>
      <c r="BP5" s="9"/>
      <c r="BQ5" s="7"/>
      <c r="BR5" s="7"/>
      <c r="BS5" s="7"/>
      <c r="BT5" s="9"/>
      <c r="BU5" s="7"/>
      <c r="BV5" s="9"/>
    </row>
    <row r="6" ht="14.5" customHeight="1">
      <c r="A6" s="4"/>
      <c r="B6" s="4"/>
      <c r="C6" s="4"/>
      <c r="D6" s="4"/>
      <c r="E6" t="s" s="4">
        <v>96</v>
      </c>
      <c r="F6" s="4"/>
      <c r="G6" s="4"/>
      <c r="H6" s="9"/>
      <c r="I6" s="7"/>
      <c r="J6" s="9"/>
      <c r="K6" s="7"/>
      <c r="L6" s="9"/>
      <c r="M6" s="7"/>
      <c r="N6" s="9"/>
      <c r="O6" s="7"/>
      <c r="P6" s="9"/>
      <c r="Q6" s="7"/>
      <c r="R6" s="9"/>
      <c r="S6" s="7"/>
      <c r="T6" s="9"/>
      <c r="U6" s="7"/>
      <c r="V6" s="9"/>
      <c r="W6" s="7"/>
      <c r="X6" s="9"/>
      <c r="Y6" s="7"/>
      <c r="Z6" s="9"/>
      <c r="AA6" s="7"/>
      <c r="AB6" s="9"/>
      <c r="AC6" s="7"/>
      <c r="AD6" s="9"/>
      <c r="AE6" s="7"/>
      <c r="AF6" s="9"/>
      <c r="AG6" s="7"/>
      <c r="AH6" s="9"/>
      <c r="AI6" s="7"/>
      <c r="AJ6" s="9"/>
      <c r="AK6" s="7"/>
      <c r="AL6" s="9"/>
      <c r="AM6" s="7"/>
      <c r="AN6" s="9"/>
      <c r="AO6" s="7"/>
      <c r="AP6" s="9"/>
      <c r="AQ6" s="7"/>
      <c r="AR6" s="9"/>
      <c r="AS6" s="7"/>
      <c r="AT6" s="9"/>
      <c r="AU6" s="7"/>
      <c r="AV6" s="9"/>
      <c r="AW6" s="7"/>
      <c r="AX6" s="9"/>
      <c r="AY6" s="7"/>
      <c r="AZ6" s="9"/>
      <c r="BA6" s="7"/>
      <c r="BB6" s="9"/>
      <c r="BC6" s="7"/>
      <c r="BD6" s="9"/>
      <c r="BE6" s="7"/>
      <c r="BF6" s="9"/>
      <c r="BG6" s="7"/>
      <c r="BH6" s="9"/>
      <c r="BI6" s="7"/>
      <c r="BJ6" s="7"/>
      <c r="BK6" s="7"/>
      <c r="BL6" s="9"/>
      <c r="BM6" s="7"/>
      <c r="BN6" s="9"/>
      <c r="BO6" s="7"/>
      <c r="BP6" s="9"/>
      <c r="BQ6" s="7"/>
      <c r="BR6" s="7"/>
      <c r="BS6" s="7"/>
      <c r="BT6" s="9"/>
      <c r="BU6" s="7"/>
      <c r="BV6" s="9"/>
    </row>
    <row r="7" ht="14.5" customHeight="1">
      <c r="A7" s="4"/>
      <c r="B7" s="4"/>
      <c r="C7" s="4"/>
      <c r="D7" s="4"/>
      <c r="E7" s="4"/>
      <c r="F7" t="s" s="4">
        <v>97</v>
      </c>
      <c r="G7" s="4"/>
      <c r="H7" s="9"/>
      <c r="I7" s="7"/>
      <c r="J7" s="9"/>
      <c r="K7" s="7"/>
      <c r="L7" s="9"/>
      <c r="M7" s="7"/>
      <c r="N7" s="9"/>
      <c r="O7" s="7"/>
      <c r="P7" s="9"/>
      <c r="Q7" s="7"/>
      <c r="R7" s="9"/>
      <c r="S7" s="7"/>
      <c r="T7" s="9"/>
      <c r="U7" s="7"/>
      <c r="V7" s="9"/>
      <c r="W7" s="7"/>
      <c r="X7" s="9"/>
      <c r="Y7" s="7"/>
      <c r="Z7" s="9"/>
      <c r="AA7" s="7"/>
      <c r="AB7" s="9"/>
      <c r="AC7" s="7"/>
      <c r="AD7" s="9"/>
      <c r="AE7" s="7"/>
      <c r="AF7" s="9"/>
      <c r="AG7" s="7"/>
      <c r="AH7" s="9"/>
      <c r="AI7" s="7"/>
      <c r="AJ7" s="9"/>
      <c r="AK7" s="7"/>
      <c r="AL7" s="9"/>
      <c r="AM7" s="7"/>
      <c r="AN7" s="9"/>
      <c r="AO7" s="7"/>
      <c r="AP7" s="9"/>
      <c r="AQ7" s="7"/>
      <c r="AR7" s="9"/>
      <c r="AS7" s="7"/>
      <c r="AT7" s="9"/>
      <c r="AU7" s="7"/>
      <c r="AV7" s="9"/>
      <c r="AW7" s="7"/>
      <c r="AX7" s="9"/>
      <c r="AY7" s="7"/>
      <c r="AZ7" s="9"/>
      <c r="BA7" s="7"/>
      <c r="BB7" s="9"/>
      <c r="BC7" s="7"/>
      <c r="BD7" s="9"/>
      <c r="BE7" s="7"/>
      <c r="BF7" s="9"/>
      <c r="BG7" s="7"/>
      <c r="BH7" s="9"/>
      <c r="BI7" s="7"/>
      <c r="BJ7" s="7"/>
      <c r="BK7" s="7"/>
      <c r="BL7" s="9"/>
      <c r="BM7" s="7"/>
      <c r="BN7" s="9"/>
      <c r="BO7" s="7"/>
      <c r="BP7" s="9"/>
      <c r="BQ7" s="7"/>
      <c r="BR7" s="7"/>
      <c r="BS7" s="7"/>
      <c r="BT7" s="9"/>
      <c r="BU7" s="7"/>
      <c r="BV7" s="9"/>
    </row>
    <row r="8" ht="15" customHeight="1">
      <c r="A8" s="4"/>
      <c r="B8" s="4"/>
      <c r="C8" s="4"/>
      <c r="D8" s="4"/>
      <c r="E8" s="4"/>
      <c r="F8" s="4"/>
      <c r="G8" t="s" s="4">
        <v>98</v>
      </c>
      <c r="H8" s="10">
        <v>0</v>
      </c>
      <c r="I8" s="7"/>
      <c r="J8" s="9"/>
      <c r="K8" s="7"/>
      <c r="L8" s="10">
        <v>8994</v>
      </c>
      <c r="M8" s="7"/>
      <c r="N8" s="10">
        <v>9400</v>
      </c>
      <c r="O8" s="7"/>
      <c r="P8" s="10">
        <f>ROUND(H8+L8,5)</f>
        <v>8994</v>
      </c>
      <c r="Q8" s="7"/>
      <c r="R8" s="10">
        <f>ROUND(J8+N8,5)</f>
        <v>9400</v>
      </c>
      <c r="S8" s="7"/>
      <c r="T8" s="10">
        <v>0</v>
      </c>
      <c r="U8" s="7"/>
      <c r="V8" s="9"/>
      <c r="W8" s="7"/>
      <c r="X8" s="10">
        <v>0</v>
      </c>
      <c r="Y8" s="7"/>
      <c r="Z8" s="9"/>
      <c r="AA8" s="7"/>
      <c r="AB8" s="10">
        <v>0</v>
      </c>
      <c r="AC8" s="7"/>
      <c r="AD8" s="9"/>
      <c r="AE8" s="7"/>
      <c r="AF8" s="10">
        <f>ROUND(X8+AB8,5)</f>
        <v>0</v>
      </c>
      <c r="AG8" s="7"/>
      <c r="AH8" s="9"/>
      <c r="AI8" s="7"/>
      <c r="AJ8" s="10">
        <v>0</v>
      </c>
      <c r="AK8" s="7"/>
      <c r="AL8" s="9"/>
      <c r="AM8" s="7"/>
      <c r="AN8" s="10">
        <f>AJ8</f>
        <v>0</v>
      </c>
      <c r="AO8" s="7"/>
      <c r="AP8" s="9"/>
      <c r="AQ8" s="7"/>
      <c r="AR8" s="10">
        <v>0</v>
      </c>
      <c r="AS8" s="7"/>
      <c r="AT8" s="9"/>
      <c r="AU8" s="7"/>
      <c r="AV8" s="10">
        <f>ROUND(AN8+AR8,5)</f>
        <v>0</v>
      </c>
      <c r="AW8" s="7"/>
      <c r="AX8" s="9"/>
      <c r="AY8" s="7"/>
      <c r="AZ8" s="10">
        <v>0</v>
      </c>
      <c r="BA8" s="7"/>
      <c r="BB8" s="9"/>
      <c r="BC8" s="7"/>
      <c r="BD8" s="10">
        <v>0</v>
      </c>
      <c r="BE8" s="7"/>
      <c r="BF8" s="9"/>
      <c r="BG8" s="7"/>
      <c r="BH8" s="10">
        <v>0</v>
      </c>
      <c r="BI8" s="7"/>
      <c r="BJ8" s="7"/>
      <c r="BK8" s="7"/>
      <c r="BL8" s="10">
        <f>ROUND(AF8+AV8+AZ8+BD8+BH8,5)</f>
        <v>0</v>
      </c>
      <c r="BM8" s="7"/>
      <c r="BN8" s="9"/>
      <c r="BO8" s="7"/>
      <c r="BP8" s="10">
        <v>0</v>
      </c>
      <c r="BQ8" s="7"/>
      <c r="BR8" s="7"/>
      <c r="BS8" s="7"/>
      <c r="BT8" s="10">
        <f>ROUND(P8+T8+BL8+BP8,5)</f>
        <v>8994</v>
      </c>
      <c r="BU8" s="7"/>
      <c r="BV8" s="10">
        <f>ROUND(R8+V8+BN8+BR8,5)</f>
        <v>9400</v>
      </c>
    </row>
    <row r="9" ht="14.5" customHeight="1">
      <c r="A9" s="4"/>
      <c r="B9" s="4"/>
      <c r="C9" s="4"/>
      <c r="D9" s="4"/>
      <c r="E9" s="4"/>
      <c r="F9" t="s" s="4">
        <v>99</v>
      </c>
      <c r="G9" s="4"/>
      <c r="H9" s="11">
        <f>ROUND(SUM(H7:H8),5)</f>
        <v>0</v>
      </c>
      <c r="I9" s="7"/>
      <c r="J9" s="9"/>
      <c r="K9" s="7"/>
      <c r="L9" s="11">
        <f>ROUND(SUM(L7:L8),5)</f>
        <v>8994</v>
      </c>
      <c r="M9" s="7"/>
      <c r="N9" s="11">
        <f>ROUND(SUM(N7:N8),5)</f>
        <v>9400</v>
      </c>
      <c r="O9" s="7"/>
      <c r="P9" s="11">
        <f>ROUND(H9+L9,5)</f>
        <v>8994</v>
      </c>
      <c r="Q9" s="7"/>
      <c r="R9" s="11">
        <f>ROUND(J9+N9,5)</f>
        <v>9400</v>
      </c>
      <c r="S9" s="7"/>
      <c r="T9" s="11">
        <f>ROUND(SUM(T7:T8),5)</f>
        <v>0</v>
      </c>
      <c r="U9" s="7"/>
      <c r="V9" s="9"/>
      <c r="W9" s="7"/>
      <c r="X9" s="11">
        <f>ROUND(SUM(X7:X8),5)</f>
        <v>0</v>
      </c>
      <c r="Y9" s="7"/>
      <c r="Z9" s="9"/>
      <c r="AA9" s="7"/>
      <c r="AB9" s="11">
        <f>ROUND(SUM(AB7:AB8),5)</f>
        <v>0</v>
      </c>
      <c r="AC9" s="7"/>
      <c r="AD9" s="9"/>
      <c r="AE9" s="7"/>
      <c r="AF9" s="11">
        <f>ROUND(X9+AB9,5)</f>
        <v>0</v>
      </c>
      <c r="AG9" s="7"/>
      <c r="AH9" s="9"/>
      <c r="AI9" s="7"/>
      <c r="AJ9" s="11">
        <f>ROUND(SUM(AJ7:AJ8),5)</f>
        <v>0</v>
      </c>
      <c r="AK9" s="7"/>
      <c r="AL9" s="9"/>
      <c r="AM9" s="7"/>
      <c r="AN9" s="11">
        <f>AJ9</f>
        <v>0</v>
      </c>
      <c r="AO9" s="7"/>
      <c r="AP9" s="9"/>
      <c r="AQ9" s="7"/>
      <c r="AR9" s="11">
        <f>ROUND(SUM(AR7:AR8),5)</f>
        <v>0</v>
      </c>
      <c r="AS9" s="7"/>
      <c r="AT9" s="9"/>
      <c r="AU9" s="7"/>
      <c r="AV9" s="11">
        <f>ROUND(AN9+AR9,5)</f>
        <v>0</v>
      </c>
      <c r="AW9" s="7"/>
      <c r="AX9" s="9"/>
      <c r="AY9" s="7"/>
      <c r="AZ9" s="11">
        <f>ROUND(SUM(AZ7:AZ8),5)</f>
        <v>0</v>
      </c>
      <c r="BA9" s="7"/>
      <c r="BB9" s="9"/>
      <c r="BC9" s="7"/>
      <c r="BD9" s="11">
        <f>ROUND(SUM(BD7:BD8),5)</f>
        <v>0</v>
      </c>
      <c r="BE9" s="7"/>
      <c r="BF9" s="9"/>
      <c r="BG9" s="7"/>
      <c r="BH9" s="11">
        <f>ROUND(SUM(BH7:BH8),5)</f>
        <v>0</v>
      </c>
      <c r="BI9" s="7"/>
      <c r="BJ9" s="7"/>
      <c r="BK9" s="7"/>
      <c r="BL9" s="11">
        <f>ROUND(AF9+AV9+AZ9+BD9+BH9,5)</f>
        <v>0</v>
      </c>
      <c r="BM9" s="7"/>
      <c r="BN9" s="9"/>
      <c r="BO9" s="7"/>
      <c r="BP9" s="11">
        <f>ROUND(SUM(BP7:BP8),5)</f>
        <v>0</v>
      </c>
      <c r="BQ9" s="7"/>
      <c r="BR9" s="7"/>
      <c r="BS9" s="7"/>
      <c r="BT9" s="11">
        <f>ROUND(P9+T9+BL9+BP9,5)</f>
        <v>8994</v>
      </c>
      <c r="BU9" s="7"/>
      <c r="BV9" s="11">
        <f>ROUND(R9+V9+BN9+BR9,5)</f>
        <v>9400</v>
      </c>
    </row>
    <row r="10" ht="14.5" customHeight="1">
      <c r="A10" s="4"/>
      <c r="B10" s="4"/>
      <c r="C10" s="4"/>
      <c r="D10" s="4"/>
      <c r="E10" s="4"/>
      <c r="F10" t="s" s="4">
        <v>100</v>
      </c>
      <c r="G10" s="4"/>
      <c r="H10" s="9">
        <v>0</v>
      </c>
      <c r="I10" s="7"/>
      <c r="J10" s="9"/>
      <c r="K10" s="7"/>
      <c r="L10" s="9">
        <v>0</v>
      </c>
      <c r="M10" s="7"/>
      <c r="N10" s="9"/>
      <c r="O10" s="7"/>
      <c r="P10" s="9">
        <f>ROUND(H10+L10,5)</f>
        <v>0</v>
      </c>
      <c r="Q10" s="7"/>
      <c r="R10" s="9"/>
      <c r="S10" s="7"/>
      <c r="T10" s="9">
        <v>0</v>
      </c>
      <c r="U10" s="7"/>
      <c r="V10" s="9"/>
      <c r="W10" s="7"/>
      <c r="X10" s="9">
        <v>0</v>
      </c>
      <c r="Y10" s="7"/>
      <c r="Z10" s="9"/>
      <c r="AA10" s="7"/>
      <c r="AB10" s="9">
        <v>0</v>
      </c>
      <c r="AC10" s="7"/>
      <c r="AD10" s="9"/>
      <c r="AE10" s="7"/>
      <c r="AF10" s="9">
        <f>ROUND(X10+AB10,5)</f>
        <v>0</v>
      </c>
      <c r="AG10" s="7"/>
      <c r="AH10" s="9"/>
      <c r="AI10" s="7"/>
      <c r="AJ10" s="9">
        <v>0</v>
      </c>
      <c r="AK10" s="7"/>
      <c r="AL10" s="9"/>
      <c r="AM10" s="7"/>
      <c r="AN10" s="9">
        <f>AJ10</f>
        <v>0</v>
      </c>
      <c r="AO10" s="7"/>
      <c r="AP10" s="9"/>
      <c r="AQ10" s="7"/>
      <c r="AR10" s="9">
        <v>0</v>
      </c>
      <c r="AS10" s="7"/>
      <c r="AT10" s="9"/>
      <c r="AU10" s="7"/>
      <c r="AV10" s="9">
        <f>ROUND(AN10+AR10,5)</f>
        <v>0</v>
      </c>
      <c r="AW10" s="7"/>
      <c r="AX10" s="9"/>
      <c r="AY10" s="7"/>
      <c r="AZ10" s="9">
        <v>1400</v>
      </c>
      <c r="BA10" s="7"/>
      <c r="BB10" s="9">
        <v>30000</v>
      </c>
      <c r="BC10" s="7"/>
      <c r="BD10" s="9">
        <v>0</v>
      </c>
      <c r="BE10" s="7"/>
      <c r="BF10" s="9"/>
      <c r="BG10" s="7"/>
      <c r="BH10" s="9">
        <v>0</v>
      </c>
      <c r="BI10" s="7"/>
      <c r="BJ10" s="7"/>
      <c r="BK10" s="7"/>
      <c r="BL10" s="9">
        <f>ROUND(AF10+AV10+AZ10+BD10+BH10,5)</f>
        <v>1400</v>
      </c>
      <c r="BM10" s="7"/>
      <c r="BN10" s="9">
        <f>ROUND(AH10+AX10+BB10+BF10+BJ10,5)</f>
        <v>30000</v>
      </c>
      <c r="BO10" s="7"/>
      <c r="BP10" s="9">
        <v>0</v>
      </c>
      <c r="BQ10" s="7"/>
      <c r="BR10" s="7"/>
      <c r="BS10" s="7"/>
      <c r="BT10" s="9">
        <f>ROUND(P10+T10+BL10+BP10,5)</f>
        <v>1400</v>
      </c>
      <c r="BU10" s="7"/>
      <c r="BV10" s="9">
        <f>ROUND(R10+V10+BN10+BR10,5)</f>
        <v>30000</v>
      </c>
    </row>
    <row r="11" ht="14.5" customHeight="1">
      <c r="A11" s="4"/>
      <c r="B11" s="4"/>
      <c r="C11" s="4"/>
      <c r="D11" s="4"/>
      <c r="E11" s="4"/>
      <c r="F11" t="s" s="4">
        <v>137</v>
      </c>
      <c r="G11" s="4"/>
      <c r="H11" s="9">
        <v>0</v>
      </c>
      <c r="I11" s="7"/>
      <c r="J11" s="9"/>
      <c r="K11" s="7"/>
      <c r="L11" s="9">
        <v>0</v>
      </c>
      <c r="M11" s="7"/>
      <c r="N11" s="9"/>
      <c r="O11" s="7"/>
      <c r="P11" s="9">
        <f>ROUND(H11+L11,5)</f>
        <v>0</v>
      </c>
      <c r="Q11" s="7"/>
      <c r="R11" s="9"/>
      <c r="S11" s="7"/>
      <c r="T11" s="9">
        <v>0</v>
      </c>
      <c r="U11" s="7"/>
      <c r="V11" s="9">
        <v>0</v>
      </c>
      <c r="W11" s="7"/>
      <c r="X11" s="9">
        <v>0</v>
      </c>
      <c r="Y11" s="7"/>
      <c r="Z11" s="9"/>
      <c r="AA11" s="7"/>
      <c r="AB11" s="9">
        <v>0</v>
      </c>
      <c r="AC11" s="7"/>
      <c r="AD11" s="9"/>
      <c r="AE11" s="7"/>
      <c r="AF11" s="9">
        <f>ROUND(X11+AB11,5)</f>
        <v>0</v>
      </c>
      <c r="AG11" s="7"/>
      <c r="AH11" s="9"/>
      <c r="AI11" s="7"/>
      <c r="AJ11" s="9">
        <v>0</v>
      </c>
      <c r="AK11" s="7"/>
      <c r="AL11" s="9"/>
      <c r="AM11" s="7"/>
      <c r="AN11" s="9">
        <f>AJ11</f>
        <v>0</v>
      </c>
      <c r="AO11" s="7"/>
      <c r="AP11" s="9"/>
      <c r="AQ11" s="7"/>
      <c r="AR11" s="9">
        <v>0</v>
      </c>
      <c r="AS11" s="7"/>
      <c r="AT11" s="9"/>
      <c r="AU11" s="7"/>
      <c r="AV11" s="9">
        <f>ROUND(AN11+AR11,5)</f>
        <v>0</v>
      </c>
      <c r="AW11" s="7"/>
      <c r="AX11" s="9"/>
      <c r="AY11" s="7"/>
      <c r="AZ11" s="9">
        <v>0</v>
      </c>
      <c r="BA11" s="7"/>
      <c r="BB11" s="9"/>
      <c r="BC11" s="7"/>
      <c r="BD11" s="9">
        <v>0</v>
      </c>
      <c r="BE11" s="7"/>
      <c r="BF11" s="9"/>
      <c r="BG11" s="7"/>
      <c r="BH11" s="9">
        <v>0</v>
      </c>
      <c r="BI11" s="7"/>
      <c r="BJ11" s="7"/>
      <c r="BK11" s="7"/>
      <c r="BL11" s="9">
        <f>ROUND(AF11+AV11+AZ11+BD11+BH11,5)</f>
        <v>0</v>
      </c>
      <c r="BM11" s="7"/>
      <c r="BN11" s="9"/>
      <c r="BO11" s="7"/>
      <c r="BP11" s="9">
        <v>0</v>
      </c>
      <c r="BQ11" s="7"/>
      <c r="BR11" s="7"/>
      <c r="BS11" s="7"/>
      <c r="BT11" s="9">
        <f>ROUND(P11+T11+BL11+BP11,5)</f>
        <v>0</v>
      </c>
      <c r="BU11" s="7"/>
      <c r="BV11" s="9">
        <f>ROUND(R11+V11+BN11+BR11,5)</f>
        <v>0</v>
      </c>
    </row>
    <row r="12" ht="14.5" customHeight="1">
      <c r="A12" s="4"/>
      <c r="B12" s="4"/>
      <c r="C12" s="4"/>
      <c r="D12" s="4"/>
      <c r="E12" s="4"/>
      <c r="F12" t="s" s="4">
        <v>101</v>
      </c>
      <c r="G12" s="4"/>
      <c r="H12" s="9">
        <v>0</v>
      </c>
      <c r="I12" s="7"/>
      <c r="J12" s="9"/>
      <c r="K12" s="7"/>
      <c r="L12" s="9">
        <v>0</v>
      </c>
      <c r="M12" s="7"/>
      <c r="N12" s="9"/>
      <c r="O12" s="7"/>
      <c r="P12" s="9">
        <f>ROUND(H12+L12,5)</f>
        <v>0</v>
      </c>
      <c r="Q12" s="7"/>
      <c r="R12" s="9"/>
      <c r="S12" s="7"/>
      <c r="T12" s="9">
        <v>20603.39</v>
      </c>
      <c r="U12" s="7"/>
      <c r="V12" s="9">
        <v>170000</v>
      </c>
      <c r="W12" s="7"/>
      <c r="X12" s="9">
        <v>0</v>
      </c>
      <c r="Y12" s="7"/>
      <c r="Z12" s="9"/>
      <c r="AA12" s="7"/>
      <c r="AB12" s="9">
        <v>0</v>
      </c>
      <c r="AC12" s="7"/>
      <c r="AD12" s="9"/>
      <c r="AE12" s="7"/>
      <c r="AF12" s="9">
        <f>ROUND(X12+AB12,5)</f>
        <v>0</v>
      </c>
      <c r="AG12" s="7"/>
      <c r="AH12" s="9"/>
      <c r="AI12" s="7"/>
      <c r="AJ12" s="9">
        <v>0</v>
      </c>
      <c r="AK12" s="7"/>
      <c r="AL12" s="9"/>
      <c r="AM12" s="7"/>
      <c r="AN12" s="9">
        <f>AJ12</f>
        <v>0</v>
      </c>
      <c r="AO12" s="7"/>
      <c r="AP12" s="9"/>
      <c r="AQ12" s="7"/>
      <c r="AR12" s="9">
        <v>0</v>
      </c>
      <c r="AS12" s="7"/>
      <c r="AT12" s="9"/>
      <c r="AU12" s="7"/>
      <c r="AV12" s="9">
        <f>ROUND(AN12+AR12,5)</f>
        <v>0</v>
      </c>
      <c r="AW12" s="7"/>
      <c r="AX12" s="9"/>
      <c r="AY12" s="7"/>
      <c r="AZ12" s="9">
        <v>0</v>
      </c>
      <c r="BA12" s="7"/>
      <c r="BB12" s="9"/>
      <c r="BC12" s="7"/>
      <c r="BD12" s="9">
        <v>0</v>
      </c>
      <c r="BE12" s="7"/>
      <c r="BF12" s="9"/>
      <c r="BG12" s="7"/>
      <c r="BH12" s="9">
        <v>0</v>
      </c>
      <c r="BI12" s="7"/>
      <c r="BJ12" s="7"/>
      <c r="BK12" s="7"/>
      <c r="BL12" s="9">
        <f>ROUND(AF12+AV12+AZ12+BD12+BH12,5)</f>
        <v>0</v>
      </c>
      <c r="BM12" s="7"/>
      <c r="BN12" s="9"/>
      <c r="BO12" s="7"/>
      <c r="BP12" s="9">
        <v>0</v>
      </c>
      <c r="BQ12" s="7"/>
      <c r="BR12" s="7"/>
      <c r="BS12" s="7"/>
      <c r="BT12" s="9">
        <f>ROUND(P12+T12+BL12+BP12,5)</f>
        <v>20603.39</v>
      </c>
      <c r="BU12" s="7"/>
      <c r="BV12" s="9">
        <f>ROUND(R12+V12+BN12+BR12,5)</f>
        <v>170000</v>
      </c>
    </row>
    <row r="13" ht="14.5" customHeight="1">
      <c r="A13" s="4"/>
      <c r="B13" s="4"/>
      <c r="C13" s="4"/>
      <c r="D13" s="4"/>
      <c r="E13" s="4"/>
      <c r="F13" t="s" s="4">
        <v>102</v>
      </c>
      <c r="G13" s="4"/>
      <c r="H13" s="9">
        <v>0</v>
      </c>
      <c r="I13" s="7"/>
      <c r="J13" s="9"/>
      <c r="K13" s="7"/>
      <c r="L13" s="9">
        <v>0</v>
      </c>
      <c r="M13" s="7"/>
      <c r="N13" s="9"/>
      <c r="O13" s="7"/>
      <c r="P13" s="9">
        <f>ROUND(H13+L13,5)</f>
        <v>0</v>
      </c>
      <c r="Q13" s="7"/>
      <c r="R13" s="9"/>
      <c r="S13" s="7"/>
      <c r="T13" s="9">
        <v>0</v>
      </c>
      <c r="U13" s="7"/>
      <c r="V13" s="9"/>
      <c r="W13" s="7"/>
      <c r="X13" s="9">
        <v>0</v>
      </c>
      <c r="Y13" s="7"/>
      <c r="Z13" s="9"/>
      <c r="AA13" s="7"/>
      <c r="AB13" s="9">
        <v>0</v>
      </c>
      <c r="AC13" s="7"/>
      <c r="AD13" s="9"/>
      <c r="AE13" s="7"/>
      <c r="AF13" s="9">
        <f>ROUND(X13+AB13,5)</f>
        <v>0</v>
      </c>
      <c r="AG13" s="7"/>
      <c r="AH13" s="9"/>
      <c r="AI13" s="7"/>
      <c r="AJ13" s="9">
        <v>0</v>
      </c>
      <c r="AK13" s="7"/>
      <c r="AL13" s="9"/>
      <c r="AM13" s="7"/>
      <c r="AN13" s="9">
        <f>AJ13</f>
        <v>0</v>
      </c>
      <c r="AO13" s="7"/>
      <c r="AP13" s="9"/>
      <c r="AQ13" s="7"/>
      <c r="AR13" s="9">
        <v>0</v>
      </c>
      <c r="AS13" s="7"/>
      <c r="AT13" s="9"/>
      <c r="AU13" s="7"/>
      <c r="AV13" s="9">
        <f>ROUND(AN13+AR13,5)</f>
        <v>0</v>
      </c>
      <c r="AW13" s="7"/>
      <c r="AX13" s="9"/>
      <c r="AY13" s="7"/>
      <c r="AZ13" s="9">
        <v>52</v>
      </c>
      <c r="BA13" s="7"/>
      <c r="BB13" s="9">
        <v>18000</v>
      </c>
      <c r="BC13" s="7"/>
      <c r="BD13" s="9">
        <v>0</v>
      </c>
      <c r="BE13" s="7"/>
      <c r="BF13" s="9"/>
      <c r="BG13" s="7"/>
      <c r="BH13" s="9">
        <v>0</v>
      </c>
      <c r="BI13" s="7"/>
      <c r="BJ13" s="7"/>
      <c r="BK13" s="7"/>
      <c r="BL13" s="9">
        <f>ROUND(AF13+AV13+AZ13+BD13+BH13,5)</f>
        <v>52</v>
      </c>
      <c r="BM13" s="7"/>
      <c r="BN13" s="9">
        <f>ROUND(AH13+AX13+BB13+BF13+BJ13,5)</f>
        <v>18000</v>
      </c>
      <c r="BO13" s="7"/>
      <c r="BP13" s="9">
        <v>0</v>
      </c>
      <c r="BQ13" s="7"/>
      <c r="BR13" s="7"/>
      <c r="BS13" s="7"/>
      <c r="BT13" s="9">
        <f>ROUND(P13+T13+BL13+BP13,5)</f>
        <v>52</v>
      </c>
      <c r="BU13" s="7"/>
      <c r="BV13" s="9">
        <f>ROUND(R13+V13+BN13+BR13,5)</f>
        <v>18000</v>
      </c>
    </row>
    <row r="14" ht="14.5" customHeight="1">
      <c r="A14" s="4"/>
      <c r="B14" s="4"/>
      <c r="C14" s="4"/>
      <c r="D14" s="4"/>
      <c r="E14" s="4"/>
      <c r="F14" t="s" s="4">
        <v>138</v>
      </c>
      <c r="G14" s="4"/>
      <c r="H14" s="9">
        <v>0</v>
      </c>
      <c r="I14" s="7"/>
      <c r="J14" s="9">
        <v>0</v>
      </c>
      <c r="K14" s="7"/>
      <c r="L14" s="9">
        <v>0</v>
      </c>
      <c r="M14" s="7"/>
      <c r="N14" s="9"/>
      <c r="O14" s="7"/>
      <c r="P14" s="9">
        <f>ROUND(H14+L14,5)</f>
        <v>0</v>
      </c>
      <c r="Q14" s="7"/>
      <c r="R14" s="9">
        <f>ROUND(J14+N14,5)</f>
        <v>0</v>
      </c>
      <c r="S14" s="7"/>
      <c r="T14" s="9">
        <v>0</v>
      </c>
      <c r="U14" s="7"/>
      <c r="V14" s="9"/>
      <c r="W14" s="7"/>
      <c r="X14" s="9">
        <v>0</v>
      </c>
      <c r="Y14" s="7"/>
      <c r="Z14" s="9"/>
      <c r="AA14" s="7"/>
      <c r="AB14" s="9">
        <v>0</v>
      </c>
      <c r="AC14" s="7"/>
      <c r="AD14" s="9"/>
      <c r="AE14" s="7"/>
      <c r="AF14" s="9">
        <f>ROUND(X14+AB14,5)</f>
        <v>0</v>
      </c>
      <c r="AG14" s="7"/>
      <c r="AH14" s="9"/>
      <c r="AI14" s="7"/>
      <c r="AJ14" s="9">
        <v>0</v>
      </c>
      <c r="AK14" s="7"/>
      <c r="AL14" s="9"/>
      <c r="AM14" s="7"/>
      <c r="AN14" s="9">
        <f>AJ14</f>
        <v>0</v>
      </c>
      <c r="AO14" s="7"/>
      <c r="AP14" s="9"/>
      <c r="AQ14" s="7"/>
      <c r="AR14" s="9">
        <v>0</v>
      </c>
      <c r="AS14" s="7"/>
      <c r="AT14" s="9"/>
      <c r="AU14" s="7"/>
      <c r="AV14" s="9">
        <f>ROUND(AN14+AR14,5)</f>
        <v>0</v>
      </c>
      <c r="AW14" s="7"/>
      <c r="AX14" s="9"/>
      <c r="AY14" s="7"/>
      <c r="AZ14" s="9">
        <v>0</v>
      </c>
      <c r="BA14" s="7"/>
      <c r="BB14" s="9"/>
      <c r="BC14" s="7"/>
      <c r="BD14" s="9">
        <v>0</v>
      </c>
      <c r="BE14" s="7"/>
      <c r="BF14" s="9"/>
      <c r="BG14" s="7"/>
      <c r="BH14" s="9">
        <v>0</v>
      </c>
      <c r="BI14" s="7"/>
      <c r="BJ14" s="7"/>
      <c r="BK14" s="7"/>
      <c r="BL14" s="9">
        <f>ROUND(AF14+AV14+AZ14+BD14+BH14,5)</f>
        <v>0</v>
      </c>
      <c r="BM14" s="7"/>
      <c r="BN14" s="9"/>
      <c r="BO14" s="7"/>
      <c r="BP14" s="9">
        <v>0</v>
      </c>
      <c r="BQ14" s="7"/>
      <c r="BR14" s="7"/>
      <c r="BS14" s="7"/>
      <c r="BT14" s="9">
        <f>ROUND(P14+T14+BL14+BP14,5)</f>
        <v>0</v>
      </c>
      <c r="BU14" s="7"/>
      <c r="BV14" s="9">
        <f>ROUND(R14+V14+BN14+BR14,5)</f>
        <v>0</v>
      </c>
    </row>
    <row r="15" ht="14.5" customHeight="1">
      <c r="A15" s="4"/>
      <c r="B15" s="4"/>
      <c r="C15" s="4"/>
      <c r="D15" s="4"/>
      <c r="E15" s="4"/>
      <c r="F15" t="s" s="4">
        <v>103</v>
      </c>
      <c r="G15" s="4"/>
      <c r="H15" s="9">
        <v>0</v>
      </c>
      <c r="I15" s="7"/>
      <c r="J15" s="9"/>
      <c r="K15" s="7"/>
      <c r="L15" s="9">
        <v>0</v>
      </c>
      <c r="M15" s="7"/>
      <c r="N15" s="9"/>
      <c r="O15" s="7"/>
      <c r="P15" s="9">
        <f>ROUND(H15+L15,5)</f>
        <v>0</v>
      </c>
      <c r="Q15" s="7"/>
      <c r="R15" s="9"/>
      <c r="S15" s="7"/>
      <c r="T15" s="9">
        <v>0</v>
      </c>
      <c r="U15" s="7"/>
      <c r="V15" s="9"/>
      <c r="W15" s="7"/>
      <c r="X15" s="9">
        <v>0</v>
      </c>
      <c r="Y15" s="7"/>
      <c r="Z15" s="9"/>
      <c r="AA15" s="7"/>
      <c r="AB15" s="9">
        <v>0</v>
      </c>
      <c r="AC15" s="7"/>
      <c r="AD15" s="9"/>
      <c r="AE15" s="7"/>
      <c r="AF15" s="9">
        <f>ROUND(X15+AB15,5)</f>
        <v>0</v>
      </c>
      <c r="AG15" s="7"/>
      <c r="AH15" s="9"/>
      <c r="AI15" s="7"/>
      <c r="AJ15" s="9">
        <v>0</v>
      </c>
      <c r="AK15" s="7"/>
      <c r="AL15" s="9"/>
      <c r="AM15" s="7"/>
      <c r="AN15" s="9">
        <f>AJ15</f>
        <v>0</v>
      </c>
      <c r="AO15" s="7"/>
      <c r="AP15" s="9"/>
      <c r="AQ15" s="7"/>
      <c r="AR15" s="9">
        <v>0</v>
      </c>
      <c r="AS15" s="7"/>
      <c r="AT15" s="9"/>
      <c r="AU15" s="7"/>
      <c r="AV15" s="9">
        <f>ROUND(AN15+AR15,5)</f>
        <v>0</v>
      </c>
      <c r="AW15" s="7"/>
      <c r="AX15" s="9"/>
      <c r="AY15" s="7"/>
      <c r="AZ15" s="9">
        <v>0</v>
      </c>
      <c r="BA15" s="7"/>
      <c r="BB15" s="9"/>
      <c r="BC15" s="7"/>
      <c r="BD15" s="9">
        <v>0</v>
      </c>
      <c r="BE15" s="7"/>
      <c r="BF15" s="9"/>
      <c r="BG15" s="7"/>
      <c r="BH15" s="9">
        <v>0</v>
      </c>
      <c r="BI15" s="7"/>
      <c r="BJ15" s="7"/>
      <c r="BK15" s="7"/>
      <c r="BL15" s="9">
        <f>ROUND(AF15+AV15+AZ15+BD15+BH15,5)</f>
        <v>0</v>
      </c>
      <c r="BM15" s="7"/>
      <c r="BN15" s="9"/>
      <c r="BO15" s="7"/>
      <c r="BP15" s="9">
        <v>15000</v>
      </c>
      <c r="BQ15" s="7"/>
      <c r="BR15" s="7"/>
      <c r="BS15" s="7"/>
      <c r="BT15" s="9">
        <f>ROUND(P15+T15+BL15+BP15,5)</f>
        <v>15000</v>
      </c>
      <c r="BU15" s="7"/>
      <c r="BV15" s="9">
        <f>ROUND(R15+V15+BN15+BR15,5)</f>
        <v>0</v>
      </c>
    </row>
    <row r="16" ht="14.5" customHeight="1">
      <c r="A16" s="4"/>
      <c r="B16" s="4"/>
      <c r="C16" s="4"/>
      <c r="D16" s="4"/>
      <c r="E16" s="4"/>
      <c r="F16" t="s" s="4">
        <v>139</v>
      </c>
      <c r="G16" s="4"/>
      <c r="H16" s="9">
        <v>0</v>
      </c>
      <c r="I16" s="7"/>
      <c r="J16" s="9"/>
      <c r="K16" s="7"/>
      <c r="L16" s="9">
        <v>0</v>
      </c>
      <c r="M16" s="7"/>
      <c r="N16" s="9"/>
      <c r="O16" s="7"/>
      <c r="P16" s="9">
        <f>ROUND(H16+L16,5)</f>
        <v>0</v>
      </c>
      <c r="Q16" s="7"/>
      <c r="R16" s="9"/>
      <c r="S16" s="7"/>
      <c r="T16" s="9">
        <v>0</v>
      </c>
      <c r="U16" s="7"/>
      <c r="V16" s="9">
        <v>0</v>
      </c>
      <c r="W16" s="7"/>
      <c r="X16" s="9">
        <v>0</v>
      </c>
      <c r="Y16" s="7"/>
      <c r="Z16" s="9"/>
      <c r="AA16" s="7"/>
      <c r="AB16" s="9">
        <v>0</v>
      </c>
      <c r="AC16" s="7"/>
      <c r="AD16" s="9"/>
      <c r="AE16" s="7"/>
      <c r="AF16" s="9">
        <f>ROUND(X16+AB16,5)</f>
        <v>0</v>
      </c>
      <c r="AG16" s="7"/>
      <c r="AH16" s="9"/>
      <c r="AI16" s="7"/>
      <c r="AJ16" s="9">
        <v>0</v>
      </c>
      <c r="AK16" s="7"/>
      <c r="AL16" s="9"/>
      <c r="AM16" s="7"/>
      <c r="AN16" s="9">
        <f>AJ16</f>
        <v>0</v>
      </c>
      <c r="AO16" s="7"/>
      <c r="AP16" s="9"/>
      <c r="AQ16" s="7"/>
      <c r="AR16" s="9">
        <v>0</v>
      </c>
      <c r="AS16" s="7"/>
      <c r="AT16" s="9"/>
      <c r="AU16" s="7"/>
      <c r="AV16" s="9">
        <f>ROUND(AN16+AR16,5)</f>
        <v>0</v>
      </c>
      <c r="AW16" s="7"/>
      <c r="AX16" s="9"/>
      <c r="AY16" s="7"/>
      <c r="AZ16" s="9">
        <v>0</v>
      </c>
      <c r="BA16" s="7"/>
      <c r="BB16" s="9"/>
      <c r="BC16" s="7"/>
      <c r="BD16" s="9">
        <v>0</v>
      </c>
      <c r="BE16" s="7"/>
      <c r="BF16" s="9"/>
      <c r="BG16" s="7"/>
      <c r="BH16" s="9">
        <v>0</v>
      </c>
      <c r="BI16" s="7"/>
      <c r="BJ16" s="7"/>
      <c r="BK16" s="7"/>
      <c r="BL16" s="9">
        <f>ROUND(AF16+AV16+AZ16+BD16+BH16,5)</f>
        <v>0</v>
      </c>
      <c r="BM16" s="7"/>
      <c r="BN16" s="9"/>
      <c r="BO16" s="7"/>
      <c r="BP16" s="9">
        <v>0</v>
      </c>
      <c r="BQ16" s="7"/>
      <c r="BR16" s="7"/>
      <c r="BS16" s="7"/>
      <c r="BT16" s="9">
        <f>ROUND(P16+T16+BL16+BP16,5)</f>
        <v>0</v>
      </c>
      <c r="BU16" s="7"/>
      <c r="BV16" s="9">
        <f>ROUND(R16+V16+BN16+BR16,5)</f>
        <v>0</v>
      </c>
    </row>
    <row r="17" ht="15" customHeight="1">
      <c r="A17" s="4"/>
      <c r="B17" s="4"/>
      <c r="C17" s="4"/>
      <c r="D17" s="4"/>
      <c r="E17" s="4"/>
      <c r="F17" t="s" s="4">
        <v>140</v>
      </c>
      <c r="G17" s="4"/>
      <c r="H17" s="10">
        <v>0</v>
      </c>
      <c r="I17" s="7"/>
      <c r="J17" s="10"/>
      <c r="K17" s="7"/>
      <c r="L17" s="10">
        <v>0</v>
      </c>
      <c r="M17" s="7"/>
      <c r="N17" s="10"/>
      <c r="O17" s="7"/>
      <c r="P17" s="10">
        <f>ROUND(H17+L17,5)</f>
        <v>0</v>
      </c>
      <c r="Q17" s="7"/>
      <c r="R17" s="10"/>
      <c r="S17" s="7"/>
      <c r="T17" s="10">
        <v>0</v>
      </c>
      <c r="U17" s="7"/>
      <c r="V17" s="10"/>
      <c r="W17" s="7"/>
      <c r="X17" s="10">
        <v>0</v>
      </c>
      <c r="Y17" s="7"/>
      <c r="Z17" s="10">
        <v>0</v>
      </c>
      <c r="AA17" s="7"/>
      <c r="AB17" s="10">
        <v>0</v>
      </c>
      <c r="AC17" s="7"/>
      <c r="AD17" s="9"/>
      <c r="AE17" s="7"/>
      <c r="AF17" s="10">
        <f>ROUND(X17+AB17,5)</f>
        <v>0</v>
      </c>
      <c r="AG17" s="7"/>
      <c r="AH17" s="10">
        <f>ROUND(Z17+AD17,5)</f>
        <v>0</v>
      </c>
      <c r="AI17" s="7"/>
      <c r="AJ17" s="10">
        <v>0</v>
      </c>
      <c r="AK17" s="7"/>
      <c r="AL17" s="10">
        <v>40000</v>
      </c>
      <c r="AM17" s="7"/>
      <c r="AN17" s="10">
        <f>AJ17</f>
        <v>0</v>
      </c>
      <c r="AO17" s="7"/>
      <c r="AP17" s="10">
        <f>AL17</f>
        <v>40000</v>
      </c>
      <c r="AQ17" s="7"/>
      <c r="AR17" s="10">
        <v>0</v>
      </c>
      <c r="AS17" s="7"/>
      <c r="AT17" s="10">
        <v>50000</v>
      </c>
      <c r="AU17" s="7"/>
      <c r="AV17" s="10">
        <f>ROUND(AN17+AR17,5)</f>
        <v>0</v>
      </c>
      <c r="AW17" s="7"/>
      <c r="AX17" s="10">
        <f>ROUND(AP17+AT17,5)</f>
        <v>90000</v>
      </c>
      <c r="AY17" s="7"/>
      <c r="AZ17" s="10">
        <v>0</v>
      </c>
      <c r="BA17" s="7"/>
      <c r="BB17" s="10"/>
      <c r="BC17" s="7"/>
      <c r="BD17" s="10">
        <v>0</v>
      </c>
      <c r="BE17" s="7"/>
      <c r="BF17" s="9"/>
      <c r="BG17" s="7"/>
      <c r="BH17" s="10">
        <v>0</v>
      </c>
      <c r="BI17" s="7"/>
      <c r="BJ17" s="7"/>
      <c r="BK17" s="7"/>
      <c r="BL17" s="10">
        <f>ROUND(AF17+AV17+AZ17+BD17+BH17,5)</f>
        <v>0</v>
      </c>
      <c r="BM17" s="7"/>
      <c r="BN17" s="10">
        <f>ROUND(AH17+AX17+BB17+BF17+BJ17,5)</f>
        <v>90000</v>
      </c>
      <c r="BO17" s="7"/>
      <c r="BP17" s="10">
        <v>0</v>
      </c>
      <c r="BQ17" s="7"/>
      <c r="BR17" s="7"/>
      <c r="BS17" s="7"/>
      <c r="BT17" s="10">
        <f>ROUND(P17+T17+BL17+BP17,5)</f>
        <v>0</v>
      </c>
      <c r="BU17" s="7"/>
      <c r="BV17" s="10">
        <f>ROUND(R17+V17+BN17+BR17,5)</f>
        <v>90000</v>
      </c>
    </row>
    <row r="18" ht="14.5" customHeight="1">
      <c r="A18" s="4"/>
      <c r="B18" s="4"/>
      <c r="C18" s="4"/>
      <c r="D18" s="4"/>
      <c r="E18" t="s" s="4">
        <v>104</v>
      </c>
      <c r="F18" s="4"/>
      <c r="G18" s="4"/>
      <c r="H18" s="11">
        <f>ROUND(H6+SUM(H9:H17),5)</f>
        <v>0</v>
      </c>
      <c r="I18" s="7"/>
      <c r="J18" s="11">
        <f>ROUND(J6+SUM(J9:J17),5)</f>
        <v>0</v>
      </c>
      <c r="K18" s="7"/>
      <c r="L18" s="11">
        <f>ROUND(L6+SUM(L9:L17),5)</f>
        <v>8994</v>
      </c>
      <c r="M18" s="7"/>
      <c r="N18" s="11">
        <f>ROUND(N6+SUM(N9:N17),5)</f>
        <v>9400</v>
      </c>
      <c r="O18" s="7"/>
      <c r="P18" s="11">
        <f>ROUND(H18+L18,5)</f>
        <v>8994</v>
      </c>
      <c r="Q18" s="7"/>
      <c r="R18" s="11">
        <f>ROUND(J18+N18,5)</f>
        <v>9400</v>
      </c>
      <c r="S18" s="7"/>
      <c r="T18" s="11">
        <f>ROUND(T6+SUM(T9:T17),5)</f>
        <v>20603.39</v>
      </c>
      <c r="U18" s="7"/>
      <c r="V18" s="11">
        <f>ROUND(V6+SUM(V9:V17),5)</f>
        <v>170000</v>
      </c>
      <c r="W18" s="7"/>
      <c r="X18" s="11">
        <f>ROUND(X6+SUM(X9:X17),5)</f>
        <v>0</v>
      </c>
      <c r="Y18" s="7"/>
      <c r="Z18" s="11">
        <f>ROUND(Z6+SUM(Z9:Z17),5)</f>
        <v>0</v>
      </c>
      <c r="AA18" s="7"/>
      <c r="AB18" s="11">
        <f>ROUND(AB6+SUM(AB9:AB17),5)</f>
        <v>0</v>
      </c>
      <c r="AC18" s="7"/>
      <c r="AD18" s="9"/>
      <c r="AE18" s="7"/>
      <c r="AF18" s="11">
        <f>ROUND(X18+AB18,5)</f>
        <v>0</v>
      </c>
      <c r="AG18" s="7"/>
      <c r="AH18" s="11">
        <f>ROUND(Z18+AD18,5)</f>
        <v>0</v>
      </c>
      <c r="AI18" s="7"/>
      <c r="AJ18" s="11">
        <f>ROUND(AJ6+SUM(AJ9:AJ17),5)</f>
        <v>0</v>
      </c>
      <c r="AK18" s="7"/>
      <c r="AL18" s="11">
        <f>ROUND(AL6+SUM(AL9:AL17),5)</f>
        <v>40000</v>
      </c>
      <c r="AM18" s="7"/>
      <c r="AN18" s="11">
        <f>AJ18</f>
        <v>0</v>
      </c>
      <c r="AO18" s="7"/>
      <c r="AP18" s="11">
        <f>AL18</f>
        <v>40000</v>
      </c>
      <c r="AQ18" s="7"/>
      <c r="AR18" s="11">
        <f>ROUND(AR6+SUM(AR9:AR17),5)</f>
        <v>0</v>
      </c>
      <c r="AS18" s="7"/>
      <c r="AT18" s="11">
        <f>ROUND(AT6+SUM(AT9:AT17),5)</f>
        <v>50000</v>
      </c>
      <c r="AU18" s="7"/>
      <c r="AV18" s="11">
        <f>ROUND(AN18+AR18,5)</f>
        <v>0</v>
      </c>
      <c r="AW18" s="7"/>
      <c r="AX18" s="11">
        <f>ROUND(AP18+AT18,5)</f>
        <v>90000</v>
      </c>
      <c r="AY18" s="7"/>
      <c r="AZ18" s="11">
        <f>ROUND(AZ6+SUM(AZ9:AZ17),5)</f>
        <v>1452</v>
      </c>
      <c r="BA18" s="7"/>
      <c r="BB18" s="11">
        <f>ROUND(BB6+SUM(BB9:BB17),5)</f>
        <v>48000</v>
      </c>
      <c r="BC18" s="7"/>
      <c r="BD18" s="11">
        <f>ROUND(BD6+SUM(BD9:BD17),5)</f>
        <v>0</v>
      </c>
      <c r="BE18" s="7"/>
      <c r="BF18" s="9"/>
      <c r="BG18" s="7"/>
      <c r="BH18" s="11">
        <f>ROUND(BH6+SUM(BH9:BH17),5)</f>
        <v>0</v>
      </c>
      <c r="BI18" s="7"/>
      <c r="BJ18" s="7"/>
      <c r="BK18" s="7"/>
      <c r="BL18" s="11">
        <f>ROUND(AF18+AV18+AZ18+BD18+BH18,5)</f>
        <v>1452</v>
      </c>
      <c r="BM18" s="7"/>
      <c r="BN18" s="11">
        <f>ROUND(AH18+AX18+BB18+BF18+BJ18,5)</f>
        <v>138000</v>
      </c>
      <c r="BO18" s="7"/>
      <c r="BP18" s="11">
        <f>ROUND(BP6+SUM(BP9:BP17),5)</f>
        <v>15000</v>
      </c>
      <c r="BQ18" s="7"/>
      <c r="BR18" s="7"/>
      <c r="BS18" s="7"/>
      <c r="BT18" s="11">
        <f>ROUND(P18+T18+BL18+BP18,5)</f>
        <v>46049.39</v>
      </c>
      <c r="BU18" s="7"/>
      <c r="BV18" s="11">
        <f>ROUND(R18+V18+BN18+BR18,5)</f>
        <v>317400</v>
      </c>
    </row>
    <row r="19" ht="14.5" customHeight="1">
      <c r="A19" s="4"/>
      <c r="B19" s="4"/>
      <c r="C19" s="4"/>
      <c r="D19" s="4"/>
      <c r="E19" t="s" s="4">
        <v>105</v>
      </c>
      <c r="F19" s="4"/>
      <c r="G19" s="4"/>
      <c r="H19" s="9"/>
      <c r="I19" s="7"/>
      <c r="J19" s="9"/>
      <c r="K19" s="7"/>
      <c r="L19" s="9"/>
      <c r="M19" s="7"/>
      <c r="N19" s="9"/>
      <c r="O19" s="7"/>
      <c r="P19" s="9"/>
      <c r="Q19" s="7"/>
      <c r="R19" s="9"/>
      <c r="S19" s="7"/>
      <c r="T19" s="9"/>
      <c r="U19" s="7"/>
      <c r="V19" s="9"/>
      <c r="W19" s="7"/>
      <c r="X19" s="9"/>
      <c r="Y19" s="7"/>
      <c r="Z19" s="9"/>
      <c r="AA19" s="7"/>
      <c r="AB19" s="9"/>
      <c r="AC19" s="7"/>
      <c r="AD19" s="9"/>
      <c r="AE19" s="7"/>
      <c r="AF19" s="9"/>
      <c r="AG19" s="7"/>
      <c r="AH19" s="9"/>
      <c r="AI19" s="7"/>
      <c r="AJ19" s="9"/>
      <c r="AK19" s="7"/>
      <c r="AL19" s="9"/>
      <c r="AM19" s="7"/>
      <c r="AN19" s="9"/>
      <c r="AO19" s="7"/>
      <c r="AP19" s="9"/>
      <c r="AQ19" s="7"/>
      <c r="AR19" s="9"/>
      <c r="AS19" s="7"/>
      <c r="AT19" s="9"/>
      <c r="AU19" s="7"/>
      <c r="AV19" s="9"/>
      <c r="AW19" s="7"/>
      <c r="AX19" s="9"/>
      <c r="AY19" s="7"/>
      <c r="AZ19" s="9"/>
      <c r="BA19" s="7"/>
      <c r="BB19" s="9"/>
      <c r="BC19" s="7"/>
      <c r="BD19" s="9"/>
      <c r="BE19" s="7"/>
      <c r="BF19" s="9"/>
      <c r="BG19" s="7"/>
      <c r="BH19" s="9"/>
      <c r="BI19" s="7"/>
      <c r="BJ19" s="7"/>
      <c r="BK19" s="7"/>
      <c r="BL19" s="9"/>
      <c r="BM19" s="7"/>
      <c r="BN19" s="9"/>
      <c r="BO19" s="7"/>
      <c r="BP19" s="9"/>
      <c r="BQ19" s="7"/>
      <c r="BR19" s="7"/>
      <c r="BS19" s="7"/>
      <c r="BT19" s="9"/>
      <c r="BU19" s="7"/>
      <c r="BV19" s="9"/>
    </row>
    <row r="20" ht="14.5" customHeight="1">
      <c r="A20" s="4"/>
      <c r="B20" s="4"/>
      <c r="C20" s="4"/>
      <c r="D20" s="4"/>
      <c r="E20" s="4"/>
      <c r="F20" t="s" s="4">
        <v>141</v>
      </c>
      <c r="G20" s="4"/>
      <c r="H20" s="9">
        <v>0</v>
      </c>
      <c r="I20" s="7"/>
      <c r="J20" s="9"/>
      <c r="K20" s="7"/>
      <c r="L20" s="9">
        <v>0</v>
      </c>
      <c r="M20" s="7"/>
      <c r="N20" s="9"/>
      <c r="O20" s="7"/>
      <c r="P20" s="9">
        <f>ROUND(H20+L20,5)</f>
        <v>0</v>
      </c>
      <c r="Q20" s="7"/>
      <c r="R20" s="9"/>
      <c r="S20" s="7"/>
      <c r="T20" s="9">
        <v>0</v>
      </c>
      <c r="U20" s="7"/>
      <c r="V20" s="9"/>
      <c r="W20" s="7"/>
      <c r="X20" s="9">
        <v>0</v>
      </c>
      <c r="Y20" s="7"/>
      <c r="Z20" s="9"/>
      <c r="AA20" s="7"/>
      <c r="AB20" s="9">
        <v>0</v>
      </c>
      <c r="AC20" s="7"/>
      <c r="AD20" s="9">
        <v>7000</v>
      </c>
      <c r="AE20" s="7"/>
      <c r="AF20" s="9">
        <f>ROUND(X20+AB20,5)</f>
        <v>0</v>
      </c>
      <c r="AG20" s="7"/>
      <c r="AH20" s="9">
        <f>ROUND(Z20+AD20,5)</f>
        <v>7000</v>
      </c>
      <c r="AI20" s="7"/>
      <c r="AJ20" s="9">
        <v>0</v>
      </c>
      <c r="AK20" s="7"/>
      <c r="AL20" s="9"/>
      <c r="AM20" s="7"/>
      <c r="AN20" s="9">
        <f>AJ20</f>
        <v>0</v>
      </c>
      <c r="AO20" s="7"/>
      <c r="AP20" s="9"/>
      <c r="AQ20" s="7"/>
      <c r="AR20" s="9">
        <v>0</v>
      </c>
      <c r="AS20" s="7"/>
      <c r="AT20" s="9"/>
      <c r="AU20" s="7"/>
      <c r="AV20" s="9">
        <f>ROUND(AN20+AR20,5)</f>
        <v>0</v>
      </c>
      <c r="AW20" s="7"/>
      <c r="AX20" s="9"/>
      <c r="AY20" s="7"/>
      <c r="AZ20" s="9">
        <v>0</v>
      </c>
      <c r="BA20" s="7"/>
      <c r="BB20" s="9"/>
      <c r="BC20" s="7"/>
      <c r="BD20" s="9">
        <v>0</v>
      </c>
      <c r="BE20" s="7"/>
      <c r="BF20" s="9"/>
      <c r="BG20" s="7"/>
      <c r="BH20" s="9">
        <v>0</v>
      </c>
      <c r="BI20" s="7"/>
      <c r="BJ20" s="7"/>
      <c r="BK20" s="7"/>
      <c r="BL20" s="9">
        <f>ROUND(AF20+AV20+AZ20+BD20+BH20,5)</f>
        <v>0</v>
      </c>
      <c r="BM20" s="7"/>
      <c r="BN20" s="9">
        <f>ROUND(AH20+AX20+BB20+BF20+BJ20,5)</f>
        <v>7000</v>
      </c>
      <c r="BO20" s="7"/>
      <c r="BP20" s="9">
        <v>0</v>
      </c>
      <c r="BQ20" s="7"/>
      <c r="BR20" s="7"/>
      <c r="BS20" s="7"/>
      <c r="BT20" s="9">
        <f>ROUND(P20+T20+BL20+BP20,5)</f>
        <v>0</v>
      </c>
      <c r="BU20" s="7"/>
      <c r="BV20" s="9">
        <f>ROUND(R20+V20+BN20+BR20,5)</f>
        <v>7000</v>
      </c>
    </row>
    <row r="21" ht="14.5" customHeight="1">
      <c r="A21" s="4"/>
      <c r="B21" s="4"/>
      <c r="C21" s="4"/>
      <c r="D21" s="4"/>
      <c r="E21" s="4"/>
      <c r="F21" t="s" s="4">
        <v>106</v>
      </c>
      <c r="G21" s="4"/>
      <c r="H21" s="9">
        <v>0</v>
      </c>
      <c r="I21" s="7"/>
      <c r="J21" s="9"/>
      <c r="K21" s="7"/>
      <c r="L21" s="9">
        <v>0</v>
      </c>
      <c r="M21" s="7"/>
      <c r="N21" s="9"/>
      <c r="O21" s="7"/>
      <c r="P21" s="9">
        <f>ROUND(H21+L21,5)</f>
        <v>0</v>
      </c>
      <c r="Q21" s="7"/>
      <c r="R21" s="9"/>
      <c r="S21" s="7"/>
      <c r="T21" s="9">
        <v>0</v>
      </c>
      <c r="U21" s="7"/>
      <c r="V21" s="9"/>
      <c r="W21" s="7"/>
      <c r="X21" s="9">
        <v>0</v>
      </c>
      <c r="Y21" s="7"/>
      <c r="Z21" s="9"/>
      <c r="AA21" s="7"/>
      <c r="AB21" s="9">
        <v>0</v>
      </c>
      <c r="AC21" s="7"/>
      <c r="AD21" s="9"/>
      <c r="AE21" s="7"/>
      <c r="AF21" s="9">
        <f>ROUND(X21+AB21,5)</f>
        <v>0</v>
      </c>
      <c r="AG21" s="7"/>
      <c r="AH21" s="9"/>
      <c r="AI21" s="7"/>
      <c r="AJ21" s="9">
        <v>0</v>
      </c>
      <c r="AK21" s="7"/>
      <c r="AL21" s="9"/>
      <c r="AM21" s="7"/>
      <c r="AN21" s="9">
        <f>AJ21</f>
        <v>0</v>
      </c>
      <c r="AO21" s="7"/>
      <c r="AP21" s="9"/>
      <c r="AQ21" s="7"/>
      <c r="AR21" s="9">
        <v>240</v>
      </c>
      <c r="AS21" s="7"/>
      <c r="AT21" s="9"/>
      <c r="AU21" s="7"/>
      <c r="AV21" s="9">
        <f>ROUND(AN21+AR21,5)</f>
        <v>240</v>
      </c>
      <c r="AW21" s="7"/>
      <c r="AX21" s="9"/>
      <c r="AY21" s="7"/>
      <c r="AZ21" s="9">
        <v>0</v>
      </c>
      <c r="BA21" s="7"/>
      <c r="BB21" s="9">
        <v>0</v>
      </c>
      <c r="BC21" s="7"/>
      <c r="BD21" s="9">
        <v>0</v>
      </c>
      <c r="BE21" s="7"/>
      <c r="BF21" s="9"/>
      <c r="BG21" s="7"/>
      <c r="BH21" s="9">
        <v>0</v>
      </c>
      <c r="BI21" s="7"/>
      <c r="BJ21" s="7"/>
      <c r="BK21" s="7"/>
      <c r="BL21" s="9">
        <f>ROUND(AF21+AV21+AZ21+BD21+BH21,5)</f>
        <v>240</v>
      </c>
      <c r="BM21" s="7"/>
      <c r="BN21" s="9">
        <f>ROUND(AH21+AX21+BB21+BF21+BJ21,5)</f>
        <v>0</v>
      </c>
      <c r="BO21" s="7"/>
      <c r="BP21" s="9">
        <v>0</v>
      </c>
      <c r="BQ21" s="7"/>
      <c r="BR21" s="7"/>
      <c r="BS21" s="7"/>
      <c r="BT21" s="9">
        <f>ROUND(P21+T21+BL21+BP21,5)</f>
        <v>240</v>
      </c>
      <c r="BU21" s="7"/>
      <c r="BV21" s="9">
        <f>ROUND(R21+V21+BN21+BR21,5)</f>
        <v>0</v>
      </c>
    </row>
    <row r="22" ht="14.5" customHeight="1">
      <c r="A22" s="4"/>
      <c r="B22" s="4"/>
      <c r="C22" s="4"/>
      <c r="D22" s="4"/>
      <c r="E22" s="4"/>
      <c r="F22" t="s" s="4">
        <v>107</v>
      </c>
      <c r="G22" s="4"/>
      <c r="H22" s="9">
        <v>0</v>
      </c>
      <c r="I22" s="7"/>
      <c r="J22" s="9"/>
      <c r="K22" s="7"/>
      <c r="L22" s="9">
        <v>0</v>
      </c>
      <c r="M22" s="7"/>
      <c r="N22" s="9"/>
      <c r="O22" s="7"/>
      <c r="P22" s="9">
        <f>ROUND(H22+L22,5)</f>
        <v>0</v>
      </c>
      <c r="Q22" s="7"/>
      <c r="R22" s="9"/>
      <c r="S22" s="7"/>
      <c r="T22" s="9">
        <v>0</v>
      </c>
      <c r="U22" s="7"/>
      <c r="V22" s="9">
        <v>0</v>
      </c>
      <c r="W22" s="7"/>
      <c r="X22" s="9">
        <v>0</v>
      </c>
      <c r="Y22" s="7"/>
      <c r="Z22" s="9"/>
      <c r="AA22" s="7"/>
      <c r="AB22" s="9">
        <v>0</v>
      </c>
      <c r="AC22" s="7"/>
      <c r="AD22" s="9"/>
      <c r="AE22" s="7"/>
      <c r="AF22" s="9">
        <f>ROUND(X22+AB22,5)</f>
        <v>0</v>
      </c>
      <c r="AG22" s="7"/>
      <c r="AH22" s="9"/>
      <c r="AI22" s="7"/>
      <c r="AJ22" s="9">
        <v>0</v>
      </c>
      <c r="AK22" s="7"/>
      <c r="AL22" s="9">
        <v>4000</v>
      </c>
      <c r="AM22" s="7"/>
      <c r="AN22" s="9">
        <f>AJ22</f>
        <v>0</v>
      </c>
      <c r="AO22" s="7"/>
      <c r="AP22" s="9">
        <f>AL22</f>
        <v>4000</v>
      </c>
      <c r="AQ22" s="7"/>
      <c r="AR22" s="9">
        <v>16</v>
      </c>
      <c r="AS22" s="7"/>
      <c r="AT22" s="9"/>
      <c r="AU22" s="7"/>
      <c r="AV22" s="9">
        <f>ROUND(AN22+AR22,5)</f>
        <v>16</v>
      </c>
      <c r="AW22" s="7"/>
      <c r="AX22" s="9">
        <f>ROUND(AP22+AT22,5)</f>
        <v>4000</v>
      </c>
      <c r="AY22" s="7"/>
      <c r="AZ22" s="9">
        <v>0</v>
      </c>
      <c r="BA22" s="7"/>
      <c r="BB22" s="9">
        <v>0</v>
      </c>
      <c r="BC22" s="7"/>
      <c r="BD22" s="9">
        <v>0</v>
      </c>
      <c r="BE22" s="7"/>
      <c r="BF22" s="9"/>
      <c r="BG22" s="7"/>
      <c r="BH22" s="9">
        <v>0</v>
      </c>
      <c r="BI22" s="7"/>
      <c r="BJ22" s="7"/>
      <c r="BK22" s="7"/>
      <c r="BL22" s="9">
        <f>ROUND(AF22+AV22+AZ22+BD22+BH22,5)</f>
        <v>16</v>
      </c>
      <c r="BM22" s="7"/>
      <c r="BN22" s="9">
        <f>ROUND(AH22+AX22+BB22+BF22+BJ22,5)</f>
        <v>4000</v>
      </c>
      <c r="BO22" s="7"/>
      <c r="BP22" s="9">
        <v>0</v>
      </c>
      <c r="BQ22" s="7"/>
      <c r="BR22" s="7"/>
      <c r="BS22" s="7"/>
      <c r="BT22" s="9">
        <f>ROUND(P22+T22+BL22+BP22,5)</f>
        <v>16</v>
      </c>
      <c r="BU22" s="7"/>
      <c r="BV22" s="9">
        <f>ROUND(R22+V22+BN22+BR22,5)</f>
        <v>4000</v>
      </c>
    </row>
    <row r="23" ht="14.5" customHeight="1">
      <c r="A23" s="4"/>
      <c r="B23" s="4"/>
      <c r="C23" s="4"/>
      <c r="D23" s="4"/>
      <c r="E23" s="4"/>
      <c r="F23" t="s" s="4">
        <v>108</v>
      </c>
      <c r="G23" s="4"/>
      <c r="H23" s="9"/>
      <c r="I23" s="7"/>
      <c r="J23" s="9"/>
      <c r="K23" s="7"/>
      <c r="L23" s="9"/>
      <c r="M23" s="7"/>
      <c r="N23" s="9"/>
      <c r="O23" s="7"/>
      <c r="P23" s="9"/>
      <c r="Q23" s="7"/>
      <c r="R23" s="9"/>
      <c r="S23" s="7"/>
      <c r="T23" s="9"/>
      <c r="U23" s="7"/>
      <c r="V23" s="9"/>
      <c r="W23" s="7"/>
      <c r="X23" s="9"/>
      <c r="Y23" s="7"/>
      <c r="Z23" s="9"/>
      <c r="AA23" s="7"/>
      <c r="AB23" s="9"/>
      <c r="AC23" s="7"/>
      <c r="AD23" s="9"/>
      <c r="AE23" s="7"/>
      <c r="AF23" s="9"/>
      <c r="AG23" s="7"/>
      <c r="AH23" s="9"/>
      <c r="AI23" s="7"/>
      <c r="AJ23" s="9"/>
      <c r="AK23" s="7"/>
      <c r="AL23" s="9"/>
      <c r="AM23" s="7"/>
      <c r="AN23" s="9"/>
      <c r="AO23" s="7"/>
      <c r="AP23" s="9"/>
      <c r="AQ23" s="7"/>
      <c r="AR23" s="9"/>
      <c r="AS23" s="7"/>
      <c r="AT23" s="9"/>
      <c r="AU23" s="7"/>
      <c r="AV23" s="9"/>
      <c r="AW23" s="7"/>
      <c r="AX23" s="9"/>
      <c r="AY23" s="7"/>
      <c r="AZ23" s="9"/>
      <c r="BA23" s="7"/>
      <c r="BB23" s="9"/>
      <c r="BC23" s="7"/>
      <c r="BD23" s="9"/>
      <c r="BE23" s="7"/>
      <c r="BF23" s="9"/>
      <c r="BG23" s="7"/>
      <c r="BH23" s="9"/>
      <c r="BI23" s="7"/>
      <c r="BJ23" s="7"/>
      <c r="BK23" s="7"/>
      <c r="BL23" s="9"/>
      <c r="BM23" s="7"/>
      <c r="BN23" s="9"/>
      <c r="BO23" s="7"/>
      <c r="BP23" s="9"/>
      <c r="BQ23" s="7"/>
      <c r="BR23" s="7"/>
      <c r="BS23" s="7"/>
      <c r="BT23" s="9"/>
      <c r="BU23" s="7"/>
      <c r="BV23" s="9"/>
    </row>
    <row r="24" ht="15" customHeight="1">
      <c r="A24" s="4"/>
      <c r="B24" s="4"/>
      <c r="C24" s="4"/>
      <c r="D24" s="4"/>
      <c r="E24" s="4"/>
      <c r="F24" s="4"/>
      <c r="G24" t="s" s="4">
        <v>142</v>
      </c>
      <c r="H24" s="10">
        <v>0</v>
      </c>
      <c r="I24" s="7"/>
      <c r="J24" s="9"/>
      <c r="K24" s="7"/>
      <c r="L24" s="10">
        <v>0</v>
      </c>
      <c r="M24" s="7"/>
      <c r="N24" s="9"/>
      <c r="O24" s="7"/>
      <c r="P24" s="10">
        <f>ROUND(H24+L24,5)</f>
        <v>0</v>
      </c>
      <c r="Q24" s="7"/>
      <c r="R24" s="9"/>
      <c r="S24" s="7"/>
      <c r="T24" s="10">
        <v>0</v>
      </c>
      <c r="U24" s="7"/>
      <c r="V24" s="9"/>
      <c r="W24" s="7"/>
      <c r="X24" s="10">
        <v>0</v>
      </c>
      <c r="Y24" s="7"/>
      <c r="Z24" s="9"/>
      <c r="AA24" s="7"/>
      <c r="AB24" s="10">
        <v>2500</v>
      </c>
      <c r="AC24" s="7"/>
      <c r="AD24" s="10">
        <v>30000</v>
      </c>
      <c r="AE24" s="7"/>
      <c r="AF24" s="10">
        <f>ROUND(X24+AB24,5)</f>
        <v>2500</v>
      </c>
      <c r="AG24" s="7"/>
      <c r="AH24" s="10">
        <f>ROUND(Z24+AD24,5)</f>
        <v>30000</v>
      </c>
      <c r="AI24" s="7"/>
      <c r="AJ24" s="10">
        <v>0</v>
      </c>
      <c r="AK24" s="7"/>
      <c r="AL24" s="9"/>
      <c r="AM24" s="7"/>
      <c r="AN24" s="10">
        <f>AJ24</f>
        <v>0</v>
      </c>
      <c r="AO24" s="7"/>
      <c r="AP24" s="9"/>
      <c r="AQ24" s="7"/>
      <c r="AR24" s="10">
        <v>0</v>
      </c>
      <c r="AS24" s="7"/>
      <c r="AT24" s="9"/>
      <c r="AU24" s="7"/>
      <c r="AV24" s="10">
        <f>ROUND(AN24+AR24,5)</f>
        <v>0</v>
      </c>
      <c r="AW24" s="7"/>
      <c r="AX24" s="9"/>
      <c r="AY24" s="7"/>
      <c r="AZ24" s="10">
        <v>0</v>
      </c>
      <c r="BA24" s="7"/>
      <c r="BB24" s="10">
        <v>0</v>
      </c>
      <c r="BC24" s="7"/>
      <c r="BD24" s="10">
        <v>0</v>
      </c>
      <c r="BE24" s="7"/>
      <c r="BF24" s="9"/>
      <c r="BG24" s="7"/>
      <c r="BH24" s="10">
        <v>0</v>
      </c>
      <c r="BI24" s="7"/>
      <c r="BJ24" s="7"/>
      <c r="BK24" s="7"/>
      <c r="BL24" s="10">
        <f>ROUND(AF24+AV24+AZ24+BD24+BH24,5)</f>
        <v>2500</v>
      </c>
      <c r="BM24" s="7"/>
      <c r="BN24" s="10">
        <f>ROUND(AH24+AX24+BB24+BF24+BJ24,5)</f>
        <v>30000</v>
      </c>
      <c r="BO24" s="7"/>
      <c r="BP24" s="10">
        <v>0</v>
      </c>
      <c r="BQ24" s="7"/>
      <c r="BR24" s="7"/>
      <c r="BS24" s="7"/>
      <c r="BT24" s="10">
        <f>ROUND(P24+T24+BL24+BP24,5)</f>
        <v>2500</v>
      </c>
      <c r="BU24" s="7"/>
      <c r="BV24" s="10">
        <f>ROUND(R24+V24+BN24+BR24,5)</f>
        <v>30000</v>
      </c>
    </row>
    <row r="25" ht="15" customHeight="1">
      <c r="A25" s="4"/>
      <c r="B25" s="4"/>
      <c r="C25" s="4"/>
      <c r="D25" s="4"/>
      <c r="E25" s="4"/>
      <c r="F25" t="s" s="4">
        <v>143</v>
      </c>
      <c r="G25" s="4"/>
      <c r="H25" s="12">
        <f>ROUND(SUM(H23:H24),5)</f>
        <v>0</v>
      </c>
      <c r="I25" s="7"/>
      <c r="J25" s="9"/>
      <c r="K25" s="7"/>
      <c r="L25" s="12">
        <f>ROUND(SUM(L23:L24),5)</f>
        <v>0</v>
      </c>
      <c r="M25" s="7"/>
      <c r="N25" s="9"/>
      <c r="O25" s="7"/>
      <c r="P25" s="12">
        <f>ROUND(H25+L25,5)</f>
        <v>0</v>
      </c>
      <c r="Q25" s="7"/>
      <c r="R25" s="9"/>
      <c r="S25" s="7"/>
      <c r="T25" s="12">
        <f>ROUND(SUM(T23:T24),5)</f>
        <v>0</v>
      </c>
      <c r="U25" s="7"/>
      <c r="V25" s="10"/>
      <c r="W25" s="7"/>
      <c r="X25" s="12">
        <f>ROUND(SUM(X23:X24),5)</f>
        <v>0</v>
      </c>
      <c r="Y25" s="7"/>
      <c r="Z25" s="9"/>
      <c r="AA25" s="7"/>
      <c r="AB25" s="12">
        <f>ROUND(SUM(AB23:AB24),5)</f>
        <v>2500</v>
      </c>
      <c r="AC25" s="7"/>
      <c r="AD25" s="12">
        <f>ROUND(SUM(AD23:AD24),5)</f>
        <v>30000</v>
      </c>
      <c r="AE25" s="7"/>
      <c r="AF25" s="12">
        <f>ROUND(X25+AB25,5)</f>
        <v>2500</v>
      </c>
      <c r="AG25" s="7"/>
      <c r="AH25" s="12">
        <f>ROUND(Z25+AD25,5)</f>
        <v>30000</v>
      </c>
      <c r="AI25" s="7"/>
      <c r="AJ25" s="12">
        <f>ROUND(SUM(AJ23:AJ24),5)</f>
        <v>0</v>
      </c>
      <c r="AK25" s="7"/>
      <c r="AL25" s="10"/>
      <c r="AM25" s="7"/>
      <c r="AN25" s="12">
        <f>AJ25</f>
        <v>0</v>
      </c>
      <c r="AO25" s="7"/>
      <c r="AP25" s="10"/>
      <c r="AQ25" s="7"/>
      <c r="AR25" s="12">
        <f>ROUND(SUM(AR23:AR24),5)</f>
        <v>0</v>
      </c>
      <c r="AS25" s="7"/>
      <c r="AT25" s="9"/>
      <c r="AU25" s="7"/>
      <c r="AV25" s="12">
        <f>ROUND(AN25+AR25,5)</f>
        <v>0</v>
      </c>
      <c r="AW25" s="7"/>
      <c r="AX25" s="10"/>
      <c r="AY25" s="7"/>
      <c r="AZ25" s="12">
        <f>ROUND(SUM(AZ23:AZ24),5)</f>
        <v>0</v>
      </c>
      <c r="BA25" s="7"/>
      <c r="BB25" s="12">
        <f>ROUND(SUM(BB23:BB24),5)</f>
        <v>0</v>
      </c>
      <c r="BC25" s="7"/>
      <c r="BD25" s="12">
        <f>ROUND(SUM(BD23:BD24),5)</f>
        <v>0</v>
      </c>
      <c r="BE25" s="7"/>
      <c r="BF25" s="9"/>
      <c r="BG25" s="7"/>
      <c r="BH25" s="12">
        <f>ROUND(SUM(BH23:BH24),5)</f>
        <v>0</v>
      </c>
      <c r="BI25" s="7"/>
      <c r="BJ25" s="7"/>
      <c r="BK25" s="7"/>
      <c r="BL25" s="12">
        <f>ROUND(AF25+AV25+AZ25+BD25+BH25,5)</f>
        <v>2500</v>
      </c>
      <c r="BM25" s="7"/>
      <c r="BN25" s="12">
        <f>ROUND(AH25+AX25+BB25+BF25+BJ25,5)</f>
        <v>30000</v>
      </c>
      <c r="BO25" s="7"/>
      <c r="BP25" s="12">
        <f>ROUND(SUM(BP23:BP24),5)</f>
        <v>0</v>
      </c>
      <c r="BQ25" s="7"/>
      <c r="BR25" s="7"/>
      <c r="BS25" s="7"/>
      <c r="BT25" s="12">
        <f>ROUND(P25+T25+BL25+BP25,5)</f>
        <v>2500</v>
      </c>
      <c r="BU25" s="7"/>
      <c r="BV25" s="12">
        <f>ROUND(R25+V25+BN25+BR25,5)</f>
        <v>30000</v>
      </c>
    </row>
    <row r="26" ht="14.5" customHeight="1">
      <c r="A26" s="4"/>
      <c r="B26" s="4"/>
      <c r="C26" s="4"/>
      <c r="D26" s="4"/>
      <c r="E26" t="s" s="4">
        <v>109</v>
      </c>
      <c r="F26" s="4"/>
      <c r="G26" s="4"/>
      <c r="H26" s="11">
        <f>ROUND(SUM(H19:H22)+H25,5)</f>
        <v>0</v>
      </c>
      <c r="I26" s="7"/>
      <c r="J26" s="9"/>
      <c r="K26" s="7"/>
      <c r="L26" s="11">
        <f>ROUND(SUM(L19:L22)+L25,5)</f>
        <v>0</v>
      </c>
      <c r="M26" s="7"/>
      <c r="N26" s="9"/>
      <c r="O26" s="7"/>
      <c r="P26" s="11">
        <f>ROUND(H26+L26,5)</f>
        <v>0</v>
      </c>
      <c r="Q26" s="7"/>
      <c r="R26" s="9"/>
      <c r="S26" s="7"/>
      <c r="T26" s="11">
        <f>ROUND(SUM(T19:T22)+T25,5)</f>
        <v>0</v>
      </c>
      <c r="U26" s="7"/>
      <c r="V26" s="11">
        <f>ROUND(SUM(V19:V22)+V25,5)</f>
        <v>0</v>
      </c>
      <c r="W26" s="7"/>
      <c r="X26" s="11">
        <f>ROUND(SUM(X19:X22)+X25,5)</f>
        <v>0</v>
      </c>
      <c r="Y26" s="7"/>
      <c r="Z26" s="9"/>
      <c r="AA26" s="7"/>
      <c r="AB26" s="11">
        <f>ROUND(SUM(AB19:AB22)+AB25,5)</f>
        <v>2500</v>
      </c>
      <c r="AC26" s="7"/>
      <c r="AD26" s="11">
        <f>ROUND(SUM(AD19:AD22)+AD25,5)</f>
        <v>37000</v>
      </c>
      <c r="AE26" s="7"/>
      <c r="AF26" s="11">
        <f>ROUND(X26+AB26,5)</f>
        <v>2500</v>
      </c>
      <c r="AG26" s="7"/>
      <c r="AH26" s="11">
        <f>ROUND(Z26+AD26,5)</f>
        <v>37000</v>
      </c>
      <c r="AI26" s="7"/>
      <c r="AJ26" s="11">
        <f>ROUND(SUM(AJ19:AJ22)+AJ25,5)</f>
        <v>0</v>
      </c>
      <c r="AK26" s="7"/>
      <c r="AL26" s="11">
        <f>ROUND(SUM(AL19:AL22)+AL25,5)</f>
        <v>4000</v>
      </c>
      <c r="AM26" s="7"/>
      <c r="AN26" s="11">
        <f>AJ26</f>
        <v>0</v>
      </c>
      <c r="AO26" s="7"/>
      <c r="AP26" s="11">
        <f>AL26</f>
        <v>4000</v>
      </c>
      <c r="AQ26" s="7"/>
      <c r="AR26" s="11">
        <f>ROUND(SUM(AR19:AR22)+AR25,5)</f>
        <v>256</v>
      </c>
      <c r="AS26" s="7"/>
      <c r="AT26" s="9"/>
      <c r="AU26" s="7"/>
      <c r="AV26" s="11">
        <f>ROUND(AN26+AR26,5)</f>
        <v>256</v>
      </c>
      <c r="AW26" s="7"/>
      <c r="AX26" s="11">
        <f>ROUND(AP26+AT26,5)</f>
        <v>4000</v>
      </c>
      <c r="AY26" s="7"/>
      <c r="AZ26" s="11">
        <f>ROUND(SUM(AZ19:AZ22)+AZ25,5)</f>
        <v>0</v>
      </c>
      <c r="BA26" s="7"/>
      <c r="BB26" s="11">
        <f>ROUND(SUM(BB19:BB22)+BB25,5)</f>
        <v>0</v>
      </c>
      <c r="BC26" s="7"/>
      <c r="BD26" s="11">
        <f>ROUND(SUM(BD19:BD22)+BD25,5)</f>
        <v>0</v>
      </c>
      <c r="BE26" s="7"/>
      <c r="BF26" s="9"/>
      <c r="BG26" s="7"/>
      <c r="BH26" s="11">
        <f>ROUND(SUM(BH19:BH22)+BH25,5)</f>
        <v>0</v>
      </c>
      <c r="BI26" s="7"/>
      <c r="BJ26" s="7"/>
      <c r="BK26" s="7"/>
      <c r="BL26" s="11">
        <f>ROUND(AF26+AV26+AZ26+BD26+BH26,5)</f>
        <v>2756</v>
      </c>
      <c r="BM26" s="7"/>
      <c r="BN26" s="11">
        <f>ROUND(AH26+AX26+BB26+BF26+BJ26,5)</f>
        <v>41000</v>
      </c>
      <c r="BO26" s="7"/>
      <c r="BP26" s="11">
        <f>ROUND(SUM(BP19:BP22)+BP25,5)</f>
        <v>0</v>
      </c>
      <c r="BQ26" s="7"/>
      <c r="BR26" s="7"/>
      <c r="BS26" s="7"/>
      <c r="BT26" s="11">
        <f>ROUND(P26+T26+BL26+BP26,5)</f>
        <v>2756</v>
      </c>
      <c r="BU26" s="7"/>
      <c r="BV26" s="11">
        <f>ROUND(R26+V26+BN26+BR26,5)</f>
        <v>41000</v>
      </c>
    </row>
    <row r="27" ht="14.5" customHeight="1">
      <c r="A27" s="4"/>
      <c r="B27" s="4"/>
      <c r="C27" s="4"/>
      <c r="D27" s="4"/>
      <c r="E27" t="s" s="4">
        <v>110</v>
      </c>
      <c r="F27" s="4"/>
      <c r="G27" s="4"/>
      <c r="H27" s="9">
        <v>0</v>
      </c>
      <c r="I27" s="7"/>
      <c r="J27" s="9"/>
      <c r="K27" s="7"/>
      <c r="L27" s="9">
        <v>350</v>
      </c>
      <c r="M27" s="7"/>
      <c r="N27" s="9">
        <v>2100</v>
      </c>
      <c r="O27" s="7"/>
      <c r="P27" s="9">
        <f>ROUND(H27+L27,5)</f>
        <v>350</v>
      </c>
      <c r="Q27" s="7"/>
      <c r="R27" s="9">
        <f>ROUND(J27+N27,5)</f>
        <v>2100</v>
      </c>
      <c r="S27" s="7"/>
      <c r="T27" s="9">
        <v>0</v>
      </c>
      <c r="U27" s="7"/>
      <c r="V27" s="9"/>
      <c r="W27" s="7"/>
      <c r="X27" s="9">
        <v>0</v>
      </c>
      <c r="Y27" s="7"/>
      <c r="Z27" s="9"/>
      <c r="AA27" s="7"/>
      <c r="AB27" s="9">
        <v>0</v>
      </c>
      <c r="AC27" s="7"/>
      <c r="AD27" s="9"/>
      <c r="AE27" s="7"/>
      <c r="AF27" s="9">
        <f>ROUND(X27+AB27,5)</f>
        <v>0</v>
      </c>
      <c r="AG27" s="7"/>
      <c r="AH27" s="9"/>
      <c r="AI27" s="7"/>
      <c r="AJ27" s="9">
        <v>0</v>
      </c>
      <c r="AK27" s="7"/>
      <c r="AL27" s="9"/>
      <c r="AM27" s="7"/>
      <c r="AN27" s="9">
        <f>AJ27</f>
        <v>0</v>
      </c>
      <c r="AO27" s="7"/>
      <c r="AP27" s="9"/>
      <c r="AQ27" s="7"/>
      <c r="AR27" s="9">
        <v>0</v>
      </c>
      <c r="AS27" s="7"/>
      <c r="AT27" s="9"/>
      <c r="AU27" s="7"/>
      <c r="AV27" s="9">
        <f>ROUND(AN27+AR27,5)</f>
        <v>0</v>
      </c>
      <c r="AW27" s="7"/>
      <c r="AX27" s="9"/>
      <c r="AY27" s="7"/>
      <c r="AZ27" s="9">
        <v>0</v>
      </c>
      <c r="BA27" s="7"/>
      <c r="BB27" s="9"/>
      <c r="BC27" s="7"/>
      <c r="BD27" s="9">
        <v>0</v>
      </c>
      <c r="BE27" s="7"/>
      <c r="BF27" s="9"/>
      <c r="BG27" s="7"/>
      <c r="BH27" s="9">
        <v>0</v>
      </c>
      <c r="BI27" s="7"/>
      <c r="BJ27" s="7"/>
      <c r="BK27" s="7"/>
      <c r="BL27" s="9">
        <f>ROUND(AF27+AV27+AZ27+BD27+BH27,5)</f>
        <v>0</v>
      </c>
      <c r="BM27" s="7"/>
      <c r="BN27" s="9"/>
      <c r="BO27" s="7"/>
      <c r="BP27" s="9">
        <v>0</v>
      </c>
      <c r="BQ27" s="7"/>
      <c r="BR27" s="7"/>
      <c r="BS27" s="7"/>
      <c r="BT27" s="9">
        <f>ROUND(P27+T27+BL27+BP27,5)</f>
        <v>350</v>
      </c>
      <c r="BU27" s="7"/>
      <c r="BV27" s="9">
        <f>ROUND(R27+V27+BN27+BR27,5)</f>
        <v>2100</v>
      </c>
    </row>
    <row r="28" ht="14.5" customHeight="1">
      <c r="A28" s="4"/>
      <c r="B28" s="4"/>
      <c r="C28" s="4"/>
      <c r="D28" s="4"/>
      <c r="E28" t="s" s="4">
        <v>111</v>
      </c>
      <c r="F28" s="4"/>
      <c r="G28" s="4"/>
      <c r="H28" s="9">
        <v>0</v>
      </c>
      <c r="I28" s="7"/>
      <c r="J28" s="9"/>
      <c r="K28" s="7"/>
      <c r="L28" s="9">
        <v>35.82</v>
      </c>
      <c r="M28" s="7"/>
      <c r="N28" s="9">
        <v>800</v>
      </c>
      <c r="O28" s="7"/>
      <c r="P28" s="9">
        <f>ROUND(H28+L28,5)</f>
        <v>35.82</v>
      </c>
      <c r="Q28" s="7"/>
      <c r="R28" s="9">
        <f>ROUND(J28+N28,5)</f>
        <v>800</v>
      </c>
      <c r="S28" s="7"/>
      <c r="T28" s="9">
        <v>0</v>
      </c>
      <c r="U28" s="7"/>
      <c r="V28" s="9"/>
      <c r="W28" s="7"/>
      <c r="X28" s="9">
        <v>0</v>
      </c>
      <c r="Y28" s="7"/>
      <c r="Z28" s="9"/>
      <c r="AA28" s="7"/>
      <c r="AB28" s="9">
        <v>0</v>
      </c>
      <c r="AC28" s="7"/>
      <c r="AD28" s="9"/>
      <c r="AE28" s="7"/>
      <c r="AF28" s="9">
        <f>ROUND(X28+AB28,5)</f>
        <v>0</v>
      </c>
      <c r="AG28" s="7"/>
      <c r="AH28" s="9"/>
      <c r="AI28" s="7"/>
      <c r="AJ28" s="9">
        <v>0</v>
      </c>
      <c r="AK28" s="7"/>
      <c r="AL28" s="9"/>
      <c r="AM28" s="7"/>
      <c r="AN28" s="9">
        <f>AJ28</f>
        <v>0</v>
      </c>
      <c r="AO28" s="7"/>
      <c r="AP28" s="9"/>
      <c r="AQ28" s="7"/>
      <c r="AR28" s="9">
        <v>0</v>
      </c>
      <c r="AS28" s="7"/>
      <c r="AT28" s="9"/>
      <c r="AU28" s="7"/>
      <c r="AV28" s="9">
        <f>ROUND(AN28+AR28,5)</f>
        <v>0</v>
      </c>
      <c r="AW28" s="7"/>
      <c r="AX28" s="9"/>
      <c r="AY28" s="7"/>
      <c r="AZ28" s="9">
        <v>0</v>
      </c>
      <c r="BA28" s="7"/>
      <c r="BB28" s="9"/>
      <c r="BC28" s="7"/>
      <c r="BD28" s="9">
        <v>0</v>
      </c>
      <c r="BE28" s="7"/>
      <c r="BF28" s="9"/>
      <c r="BG28" s="7"/>
      <c r="BH28" s="9">
        <v>0</v>
      </c>
      <c r="BI28" s="7"/>
      <c r="BJ28" s="7"/>
      <c r="BK28" s="7"/>
      <c r="BL28" s="9">
        <f>ROUND(AF28+AV28+AZ28+BD28+BH28,5)</f>
        <v>0</v>
      </c>
      <c r="BM28" s="7"/>
      <c r="BN28" s="9"/>
      <c r="BO28" s="7"/>
      <c r="BP28" s="9">
        <v>0</v>
      </c>
      <c r="BQ28" s="7"/>
      <c r="BR28" s="7"/>
      <c r="BS28" s="7"/>
      <c r="BT28" s="9">
        <f>ROUND(P28+T28+BL28+BP28,5)</f>
        <v>35.82</v>
      </c>
      <c r="BU28" s="7"/>
      <c r="BV28" s="9">
        <f>ROUND(R28+V28+BN28+BR28,5)</f>
        <v>800</v>
      </c>
    </row>
    <row r="29" ht="14.5" customHeight="1">
      <c r="A29" s="4"/>
      <c r="B29" s="4"/>
      <c r="C29" s="4"/>
      <c r="D29" s="4"/>
      <c r="E29" t="s" s="4">
        <v>112</v>
      </c>
      <c r="F29" s="4"/>
      <c r="G29" s="4"/>
      <c r="H29" s="9"/>
      <c r="I29" s="7"/>
      <c r="J29" s="9"/>
      <c r="K29" s="7"/>
      <c r="L29" s="9"/>
      <c r="M29" s="7"/>
      <c r="N29" s="9"/>
      <c r="O29" s="7"/>
      <c r="P29" s="9"/>
      <c r="Q29" s="7"/>
      <c r="R29" s="9"/>
      <c r="S29" s="7"/>
      <c r="T29" s="9"/>
      <c r="U29" s="7"/>
      <c r="V29" s="9"/>
      <c r="W29" s="7"/>
      <c r="X29" s="9"/>
      <c r="Y29" s="7"/>
      <c r="Z29" s="9"/>
      <c r="AA29" s="7"/>
      <c r="AB29" s="9"/>
      <c r="AC29" s="7"/>
      <c r="AD29" s="9"/>
      <c r="AE29" s="7"/>
      <c r="AF29" s="9"/>
      <c r="AG29" s="7"/>
      <c r="AH29" s="9"/>
      <c r="AI29" s="7"/>
      <c r="AJ29" s="9"/>
      <c r="AK29" s="7"/>
      <c r="AL29" s="9"/>
      <c r="AM29" s="7"/>
      <c r="AN29" s="9"/>
      <c r="AO29" s="7"/>
      <c r="AP29" s="9"/>
      <c r="AQ29" s="7"/>
      <c r="AR29" s="9"/>
      <c r="AS29" s="7"/>
      <c r="AT29" s="9"/>
      <c r="AU29" s="7"/>
      <c r="AV29" s="9"/>
      <c r="AW29" s="7"/>
      <c r="AX29" s="9"/>
      <c r="AY29" s="7"/>
      <c r="AZ29" s="9"/>
      <c r="BA29" s="7"/>
      <c r="BB29" s="9"/>
      <c r="BC29" s="7"/>
      <c r="BD29" s="9"/>
      <c r="BE29" s="7"/>
      <c r="BF29" s="9"/>
      <c r="BG29" s="7"/>
      <c r="BH29" s="9"/>
      <c r="BI29" s="7"/>
      <c r="BJ29" s="7"/>
      <c r="BK29" s="7"/>
      <c r="BL29" s="9"/>
      <c r="BM29" s="7"/>
      <c r="BN29" s="9"/>
      <c r="BO29" s="7"/>
      <c r="BP29" s="9"/>
      <c r="BQ29" s="7"/>
      <c r="BR29" s="7"/>
      <c r="BS29" s="7"/>
      <c r="BT29" s="9"/>
      <c r="BU29" s="7"/>
      <c r="BV29" s="9"/>
    </row>
    <row r="30" ht="15" customHeight="1">
      <c r="A30" s="4"/>
      <c r="B30" s="4"/>
      <c r="C30" s="4"/>
      <c r="D30" s="4"/>
      <c r="E30" s="4"/>
      <c r="F30" t="s" s="4">
        <v>113</v>
      </c>
      <c r="G30" s="4"/>
      <c r="H30" s="10">
        <v>0</v>
      </c>
      <c r="I30" s="7"/>
      <c r="J30" s="9"/>
      <c r="K30" s="7"/>
      <c r="L30" s="10">
        <v>96.93000000000001</v>
      </c>
      <c r="M30" s="7"/>
      <c r="N30" s="9"/>
      <c r="O30" s="7"/>
      <c r="P30" s="10">
        <f>ROUND(H30+L30,5)</f>
        <v>96.93000000000001</v>
      </c>
      <c r="Q30" s="7"/>
      <c r="R30" s="9"/>
      <c r="S30" s="7"/>
      <c r="T30" s="10">
        <v>0</v>
      </c>
      <c r="U30" s="7"/>
      <c r="V30" s="9"/>
      <c r="W30" s="7"/>
      <c r="X30" s="10">
        <v>0</v>
      </c>
      <c r="Y30" s="7"/>
      <c r="Z30" s="9"/>
      <c r="AA30" s="7"/>
      <c r="AB30" s="10">
        <v>0</v>
      </c>
      <c r="AC30" s="7"/>
      <c r="AD30" s="9"/>
      <c r="AE30" s="7"/>
      <c r="AF30" s="10">
        <f>ROUND(X30+AB30,5)</f>
        <v>0</v>
      </c>
      <c r="AG30" s="7"/>
      <c r="AH30" s="9"/>
      <c r="AI30" s="7"/>
      <c r="AJ30" s="10">
        <v>0</v>
      </c>
      <c r="AK30" s="7"/>
      <c r="AL30" s="9"/>
      <c r="AM30" s="7"/>
      <c r="AN30" s="10">
        <f>AJ30</f>
        <v>0</v>
      </c>
      <c r="AO30" s="7"/>
      <c r="AP30" s="9"/>
      <c r="AQ30" s="7"/>
      <c r="AR30" s="10">
        <v>0</v>
      </c>
      <c r="AS30" s="7"/>
      <c r="AT30" s="9"/>
      <c r="AU30" s="7"/>
      <c r="AV30" s="10">
        <f>ROUND(AN30+AR30,5)</f>
        <v>0</v>
      </c>
      <c r="AW30" s="7"/>
      <c r="AX30" s="9"/>
      <c r="AY30" s="7"/>
      <c r="AZ30" s="10">
        <v>0</v>
      </c>
      <c r="BA30" s="7"/>
      <c r="BB30" s="9"/>
      <c r="BC30" s="7"/>
      <c r="BD30" s="10">
        <v>0</v>
      </c>
      <c r="BE30" s="7"/>
      <c r="BF30" s="9"/>
      <c r="BG30" s="7"/>
      <c r="BH30" s="10">
        <v>0</v>
      </c>
      <c r="BI30" s="7"/>
      <c r="BJ30" s="7"/>
      <c r="BK30" s="7"/>
      <c r="BL30" s="10">
        <f>ROUND(AF30+AV30+AZ30+BD30+BH30,5)</f>
        <v>0</v>
      </c>
      <c r="BM30" s="7"/>
      <c r="BN30" s="9"/>
      <c r="BO30" s="7"/>
      <c r="BP30" s="10">
        <v>0</v>
      </c>
      <c r="BQ30" s="7"/>
      <c r="BR30" s="7"/>
      <c r="BS30" s="7"/>
      <c r="BT30" s="10">
        <f>ROUND(P30+T30+BL30+BP30,5)</f>
        <v>96.93000000000001</v>
      </c>
      <c r="BU30" s="7"/>
      <c r="BV30" s="10">
        <f>ROUND(R30+V30+BN30+BR30,5)</f>
        <v>0</v>
      </c>
    </row>
    <row r="31" ht="15" customHeight="1">
      <c r="A31" s="4"/>
      <c r="B31" s="4"/>
      <c r="C31" s="4"/>
      <c r="D31" s="4"/>
      <c r="E31" t="s" s="4">
        <v>114</v>
      </c>
      <c r="F31" s="4"/>
      <c r="G31" s="4"/>
      <c r="H31" s="12">
        <f>ROUND(SUM(H29:H30),5)</f>
        <v>0</v>
      </c>
      <c r="I31" s="7"/>
      <c r="J31" s="10"/>
      <c r="K31" s="7"/>
      <c r="L31" s="12">
        <f>ROUND(SUM(L29:L30),5)</f>
        <v>96.93000000000001</v>
      </c>
      <c r="M31" s="7"/>
      <c r="N31" s="10"/>
      <c r="O31" s="7"/>
      <c r="P31" s="12">
        <f>ROUND(H31+L31,5)</f>
        <v>96.93000000000001</v>
      </c>
      <c r="Q31" s="7"/>
      <c r="R31" s="10"/>
      <c r="S31" s="7"/>
      <c r="T31" s="12">
        <f>ROUND(SUM(T29:T30),5)</f>
        <v>0</v>
      </c>
      <c r="U31" s="7"/>
      <c r="V31" s="10"/>
      <c r="W31" s="7"/>
      <c r="X31" s="12">
        <f>ROUND(SUM(X29:X30),5)</f>
        <v>0</v>
      </c>
      <c r="Y31" s="7"/>
      <c r="Z31" s="10"/>
      <c r="AA31" s="7"/>
      <c r="AB31" s="12">
        <f>ROUND(SUM(AB29:AB30),5)</f>
        <v>0</v>
      </c>
      <c r="AC31" s="7"/>
      <c r="AD31" s="10"/>
      <c r="AE31" s="7"/>
      <c r="AF31" s="12">
        <f>ROUND(X31+AB31,5)</f>
        <v>0</v>
      </c>
      <c r="AG31" s="7"/>
      <c r="AH31" s="10"/>
      <c r="AI31" s="7"/>
      <c r="AJ31" s="12">
        <f>ROUND(SUM(AJ29:AJ30),5)</f>
        <v>0</v>
      </c>
      <c r="AK31" s="7"/>
      <c r="AL31" s="10"/>
      <c r="AM31" s="7"/>
      <c r="AN31" s="12">
        <f>AJ31</f>
        <v>0</v>
      </c>
      <c r="AO31" s="7"/>
      <c r="AP31" s="10"/>
      <c r="AQ31" s="7"/>
      <c r="AR31" s="12">
        <f>ROUND(SUM(AR29:AR30),5)</f>
        <v>0</v>
      </c>
      <c r="AS31" s="7"/>
      <c r="AT31" s="10"/>
      <c r="AU31" s="7"/>
      <c r="AV31" s="12">
        <f>ROUND(AN31+AR31,5)</f>
        <v>0</v>
      </c>
      <c r="AW31" s="7"/>
      <c r="AX31" s="10"/>
      <c r="AY31" s="7"/>
      <c r="AZ31" s="12">
        <f>ROUND(SUM(AZ29:AZ30),5)</f>
        <v>0</v>
      </c>
      <c r="BA31" s="7"/>
      <c r="BB31" s="10"/>
      <c r="BC31" s="7"/>
      <c r="BD31" s="12">
        <f>ROUND(SUM(BD29:BD30),5)</f>
        <v>0</v>
      </c>
      <c r="BE31" s="7"/>
      <c r="BF31" s="9"/>
      <c r="BG31" s="7"/>
      <c r="BH31" s="12">
        <f>ROUND(SUM(BH29:BH30),5)</f>
        <v>0</v>
      </c>
      <c r="BI31" s="7"/>
      <c r="BJ31" s="7"/>
      <c r="BK31" s="7"/>
      <c r="BL31" s="12">
        <f>ROUND(AF31+AV31+AZ31+BD31+BH31,5)</f>
        <v>0</v>
      </c>
      <c r="BM31" s="7"/>
      <c r="BN31" s="10"/>
      <c r="BO31" s="7"/>
      <c r="BP31" s="12">
        <f>ROUND(SUM(BP29:BP30),5)</f>
        <v>0</v>
      </c>
      <c r="BQ31" s="7"/>
      <c r="BR31" s="7"/>
      <c r="BS31" s="7"/>
      <c r="BT31" s="12">
        <f>ROUND(P31+T31+BL31+BP31,5)</f>
        <v>96.93000000000001</v>
      </c>
      <c r="BU31" s="7"/>
      <c r="BV31" s="12">
        <f>ROUND(R31+V31+BN31+BR31,5)</f>
        <v>0</v>
      </c>
    </row>
    <row r="32" ht="15" customHeight="1">
      <c r="A32" s="4"/>
      <c r="B32" s="4"/>
      <c r="C32" s="4"/>
      <c r="D32" t="s" s="4">
        <v>115</v>
      </c>
      <c r="E32" s="4"/>
      <c r="F32" s="4"/>
      <c r="G32" s="4"/>
      <c r="H32" s="12">
        <f>ROUND(H5+H18+SUM(H26:H28)+H31,5)</f>
        <v>0</v>
      </c>
      <c r="I32" s="7"/>
      <c r="J32" s="12">
        <f>ROUND(J5+J18+SUM(J26:J28)+J31,5)</f>
        <v>0</v>
      </c>
      <c r="K32" s="7"/>
      <c r="L32" s="12">
        <f>ROUND(L5+L18+SUM(L26:L28)+L31,5)</f>
        <v>9476.75</v>
      </c>
      <c r="M32" s="7"/>
      <c r="N32" s="12">
        <f>ROUND(N5+N18+SUM(N26:N28)+N31,5)</f>
        <v>12300</v>
      </c>
      <c r="O32" s="7"/>
      <c r="P32" s="12">
        <f>ROUND(H32+L32,5)</f>
        <v>9476.75</v>
      </c>
      <c r="Q32" s="7"/>
      <c r="R32" s="12">
        <f>ROUND(J32+N32,5)</f>
        <v>12300</v>
      </c>
      <c r="S32" s="7"/>
      <c r="T32" s="12">
        <f>ROUND(T5+T18+SUM(T26:T28)+T31,5)</f>
        <v>20603.39</v>
      </c>
      <c r="U32" s="7"/>
      <c r="V32" s="12">
        <f>ROUND(V5+V18+SUM(V26:V28)+V31,5)</f>
        <v>170000</v>
      </c>
      <c r="W32" s="7"/>
      <c r="X32" s="12">
        <f>ROUND(X5+X18+SUM(X26:X28)+X31,5)</f>
        <v>0</v>
      </c>
      <c r="Y32" s="7"/>
      <c r="Z32" s="12">
        <f>ROUND(Z5+Z18+SUM(Z26:Z28)+Z31,5)</f>
        <v>0</v>
      </c>
      <c r="AA32" s="7"/>
      <c r="AB32" s="12">
        <f>ROUND(AB5+AB18+SUM(AB26:AB28)+AB31,5)</f>
        <v>2500</v>
      </c>
      <c r="AC32" s="7"/>
      <c r="AD32" s="12">
        <f>ROUND(AD5+AD18+SUM(AD26:AD28)+AD31,5)</f>
        <v>37000</v>
      </c>
      <c r="AE32" s="7"/>
      <c r="AF32" s="12">
        <f>ROUND(X32+AB32,5)</f>
        <v>2500</v>
      </c>
      <c r="AG32" s="7"/>
      <c r="AH32" s="12">
        <f>ROUND(Z32+AD32,5)</f>
        <v>37000</v>
      </c>
      <c r="AI32" s="7"/>
      <c r="AJ32" s="12">
        <f>ROUND(AJ5+AJ18+SUM(AJ26:AJ28)+AJ31,5)</f>
        <v>0</v>
      </c>
      <c r="AK32" s="7"/>
      <c r="AL32" s="12">
        <f>ROUND(AL5+AL18+SUM(AL26:AL28)+AL31,5)</f>
        <v>44000</v>
      </c>
      <c r="AM32" s="7"/>
      <c r="AN32" s="12">
        <f>AJ32</f>
        <v>0</v>
      </c>
      <c r="AO32" s="7"/>
      <c r="AP32" s="12">
        <f>AL32</f>
        <v>44000</v>
      </c>
      <c r="AQ32" s="7"/>
      <c r="AR32" s="12">
        <f>ROUND(AR5+AR18+SUM(AR26:AR28)+AR31,5)</f>
        <v>256</v>
      </c>
      <c r="AS32" s="7"/>
      <c r="AT32" s="12">
        <f>ROUND(AT5+AT18+SUM(AT26:AT28)+AT31,5)</f>
        <v>50000</v>
      </c>
      <c r="AU32" s="7"/>
      <c r="AV32" s="12">
        <f>ROUND(AN32+AR32,5)</f>
        <v>256</v>
      </c>
      <c r="AW32" s="7"/>
      <c r="AX32" s="12">
        <f>ROUND(AP32+AT32,5)</f>
        <v>94000</v>
      </c>
      <c r="AY32" s="7"/>
      <c r="AZ32" s="12">
        <f>ROUND(AZ5+AZ18+SUM(AZ26:AZ28)+AZ31,5)</f>
        <v>1452</v>
      </c>
      <c r="BA32" s="7"/>
      <c r="BB32" s="12">
        <f>ROUND(BB5+BB18+SUM(BB26:BB28)+BB31,5)</f>
        <v>48000</v>
      </c>
      <c r="BC32" s="7"/>
      <c r="BD32" s="12">
        <f>ROUND(BD5+BD18+SUM(BD26:BD28)+BD31,5)</f>
        <v>0</v>
      </c>
      <c r="BE32" s="7"/>
      <c r="BF32" s="9"/>
      <c r="BG32" s="7"/>
      <c r="BH32" s="12">
        <f>ROUND(BH5+BH18+SUM(BH26:BH28)+BH31,5)</f>
        <v>0</v>
      </c>
      <c r="BI32" s="7"/>
      <c r="BJ32" s="7"/>
      <c r="BK32" s="7"/>
      <c r="BL32" s="12">
        <f>ROUND(AF32+AV32+AZ32+BD32+BH32,5)</f>
        <v>4208</v>
      </c>
      <c r="BM32" s="7"/>
      <c r="BN32" s="12">
        <f>ROUND(AH32+AX32+BB32+BF32+BJ32,5)</f>
        <v>179000</v>
      </c>
      <c r="BO32" s="7"/>
      <c r="BP32" s="12">
        <f>ROUND(BP5+BP18+SUM(BP26:BP28)+BP31,5)</f>
        <v>15000</v>
      </c>
      <c r="BQ32" s="7"/>
      <c r="BR32" s="7"/>
      <c r="BS32" s="7"/>
      <c r="BT32" s="12">
        <f>ROUND(P32+T32+BL32+BP32,5)</f>
        <v>49288.14</v>
      </c>
      <c r="BU32" s="7"/>
      <c r="BV32" s="12">
        <f>ROUND(R32+V32+BN32+BR32,5)</f>
        <v>361300</v>
      </c>
    </row>
    <row r="33" ht="14.5" customHeight="1">
      <c r="A33" s="4"/>
      <c r="B33" s="4"/>
      <c r="C33" t="s" s="4">
        <v>116</v>
      </c>
      <c r="D33" s="4"/>
      <c r="E33" s="4"/>
      <c r="F33" s="4"/>
      <c r="G33" s="4"/>
      <c r="H33" s="11">
        <f>H32</f>
        <v>0</v>
      </c>
      <c r="I33" s="7"/>
      <c r="J33" s="11">
        <f>J32</f>
        <v>0</v>
      </c>
      <c r="K33" s="7"/>
      <c r="L33" s="11">
        <f>L32</f>
        <v>9476.75</v>
      </c>
      <c r="M33" s="7"/>
      <c r="N33" s="11">
        <f>N32</f>
        <v>12300</v>
      </c>
      <c r="O33" s="7"/>
      <c r="P33" s="11">
        <f>ROUND(H33+L33,5)</f>
        <v>9476.75</v>
      </c>
      <c r="Q33" s="7"/>
      <c r="R33" s="11">
        <f>ROUND(J33+N33,5)</f>
        <v>12300</v>
      </c>
      <c r="S33" s="7"/>
      <c r="T33" s="11">
        <f>T32</f>
        <v>20603.39</v>
      </c>
      <c r="U33" s="7"/>
      <c r="V33" s="11">
        <f>V32</f>
        <v>170000</v>
      </c>
      <c r="W33" s="7"/>
      <c r="X33" s="11">
        <f>X32</f>
        <v>0</v>
      </c>
      <c r="Y33" s="7"/>
      <c r="Z33" s="11">
        <f>Z32</f>
        <v>0</v>
      </c>
      <c r="AA33" s="7"/>
      <c r="AB33" s="11">
        <f>AB32</f>
        <v>2500</v>
      </c>
      <c r="AC33" s="7"/>
      <c r="AD33" s="11">
        <f>AD32</f>
        <v>37000</v>
      </c>
      <c r="AE33" s="7"/>
      <c r="AF33" s="11">
        <f>ROUND(X33+AB33,5)</f>
        <v>2500</v>
      </c>
      <c r="AG33" s="7"/>
      <c r="AH33" s="11">
        <f>ROUND(Z33+AD33,5)</f>
        <v>37000</v>
      </c>
      <c r="AI33" s="7"/>
      <c r="AJ33" s="11">
        <f>AJ32</f>
        <v>0</v>
      </c>
      <c r="AK33" s="7"/>
      <c r="AL33" s="11">
        <f>AL32</f>
        <v>44000</v>
      </c>
      <c r="AM33" s="7"/>
      <c r="AN33" s="11">
        <f>AJ33</f>
        <v>0</v>
      </c>
      <c r="AO33" s="7"/>
      <c r="AP33" s="11">
        <f>AL33</f>
        <v>44000</v>
      </c>
      <c r="AQ33" s="7"/>
      <c r="AR33" s="11">
        <f>AR32</f>
        <v>256</v>
      </c>
      <c r="AS33" s="7"/>
      <c r="AT33" s="11">
        <f>AT32</f>
        <v>50000</v>
      </c>
      <c r="AU33" s="7"/>
      <c r="AV33" s="11">
        <f>ROUND(AN33+AR33,5)</f>
        <v>256</v>
      </c>
      <c r="AW33" s="7"/>
      <c r="AX33" s="11">
        <f>ROUND(AP33+AT33,5)</f>
        <v>94000</v>
      </c>
      <c r="AY33" s="7"/>
      <c r="AZ33" s="11">
        <f>AZ32</f>
        <v>1452</v>
      </c>
      <c r="BA33" s="7"/>
      <c r="BB33" s="11">
        <f>BB32</f>
        <v>48000</v>
      </c>
      <c r="BC33" s="7"/>
      <c r="BD33" s="11">
        <f>BD32</f>
        <v>0</v>
      </c>
      <c r="BE33" s="7"/>
      <c r="BF33" s="9"/>
      <c r="BG33" s="7"/>
      <c r="BH33" s="11">
        <f>BH32</f>
        <v>0</v>
      </c>
      <c r="BI33" s="7"/>
      <c r="BJ33" s="7"/>
      <c r="BK33" s="7"/>
      <c r="BL33" s="11">
        <f>ROUND(AF33+AV33+AZ33+BD33+BH33,5)</f>
        <v>4208</v>
      </c>
      <c r="BM33" s="7"/>
      <c r="BN33" s="11">
        <f>ROUND(AH33+AX33+BB33+BF33+BJ33,5)</f>
        <v>179000</v>
      </c>
      <c r="BO33" s="7"/>
      <c r="BP33" s="11">
        <f>BP32</f>
        <v>15000</v>
      </c>
      <c r="BQ33" s="7"/>
      <c r="BR33" s="7"/>
      <c r="BS33" s="7"/>
      <c r="BT33" s="11">
        <f>ROUND(P33+T33+BL33+BP33,5)</f>
        <v>49288.14</v>
      </c>
      <c r="BU33" s="7"/>
      <c r="BV33" s="11">
        <f>ROUND(R33+V33+BN33+BR33,5)</f>
        <v>361300</v>
      </c>
    </row>
    <row r="34" ht="14.5" customHeight="1">
      <c r="A34" s="4"/>
      <c r="B34" s="4"/>
      <c r="C34" s="4"/>
      <c r="D34" t="s" s="4">
        <v>117</v>
      </c>
      <c r="E34" s="4"/>
      <c r="F34" s="4"/>
      <c r="G34" s="4"/>
      <c r="H34" s="9"/>
      <c r="I34" s="7"/>
      <c r="J34" s="9"/>
      <c r="K34" s="7"/>
      <c r="L34" s="9"/>
      <c r="M34" s="7"/>
      <c r="N34" s="9"/>
      <c r="O34" s="7"/>
      <c r="P34" s="9"/>
      <c r="Q34" s="7"/>
      <c r="R34" s="9"/>
      <c r="S34" s="7"/>
      <c r="T34" s="9"/>
      <c r="U34" s="7"/>
      <c r="V34" s="9"/>
      <c r="W34" s="7"/>
      <c r="X34" s="9"/>
      <c r="Y34" s="7"/>
      <c r="Z34" s="9"/>
      <c r="AA34" s="7"/>
      <c r="AB34" s="9"/>
      <c r="AC34" s="7"/>
      <c r="AD34" s="9"/>
      <c r="AE34" s="7"/>
      <c r="AF34" s="9"/>
      <c r="AG34" s="7"/>
      <c r="AH34" s="9"/>
      <c r="AI34" s="7"/>
      <c r="AJ34" s="9"/>
      <c r="AK34" s="7"/>
      <c r="AL34" s="9"/>
      <c r="AM34" s="7"/>
      <c r="AN34" s="9"/>
      <c r="AO34" s="7"/>
      <c r="AP34" s="9"/>
      <c r="AQ34" s="7"/>
      <c r="AR34" s="9"/>
      <c r="AS34" s="7"/>
      <c r="AT34" s="9"/>
      <c r="AU34" s="7"/>
      <c r="AV34" s="9"/>
      <c r="AW34" s="7"/>
      <c r="AX34" s="9"/>
      <c r="AY34" s="7"/>
      <c r="AZ34" s="9"/>
      <c r="BA34" s="7"/>
      <c r="BB34" s="9"/>
      <c r="BC34" s="7"/>
      <c r="BD34" s="9"/>
      <c r="BE34" s="7"/>
      <c r="BF34" s="9"/>
      <c r="BG34" s="7"/>
      <c r="BH34" s="9"/>
      <c r="BI34" s="7"/>
      <c r="BJ34" s="7"/>
      <c r="BK34" s="7"/>
      <c r="BL34" s="9"/>
      <c r="BM34" s="7"/>
      <c r="BN34" s="9"/>
      <c r="BO34" s="7"/>
      <c r="BP34" s="9"/>
      <c r="BQ34" s="7"/>
      <c r="BR34" s="7"/>
      <c r="BS34" s="7"/>
      <c r="BT34" s="9"/>
      <c r="BU34" s="7"/>
      <c r="BV34" s="9"/>
    </row>
    <row r="35" ht="14.5" customHeight="1">
      <c r="A35" s="4"/>
      <c r="B35" s="4"/>
      <c r="C35" s="4"/>
      <c r="D35" s="4"/>
      <c r="E35" t="s" s="4">
        <v>118</v>
      </c>
      <c r="F35" s="4"/>
      <c r="G35" s="4"/>
      <c r="H35" s="9">
        <v>1844.54</v>
      </c>
      <c r="I35" s="7"/>
      <c r="J35" s="9">
        <v>11429.36</v>
      </c>
      <c r="K35" s="7"/>
      <c r="L35" s="9">
        <v>7207.12</v>
      </c>
      <c r="M35" s="7"/>
      <c r="N35" s="9">
        <v>44334.35</v>
      </c>
      <c r="O35" s="7"/>
      <c r="P35" s="9">
        <f>ROUND(H35+L35,5)</f>
        <v>9051.66</v>
      </c>
      <c r="Q35" s="7"/>
      <c r="R35" s="9">
        <f>ROUND(J35+N35,5)</f>
        <v>55763.71</v>
      </c>
      <c r="S35" s="7"/>
      <c r="T35" s="9">
        <v>5956.81</v>
      </c>
      <c r="U35" s="7"/>
      <c r="V35" s="9">
        <v>59576.3</v>
      </c>
      <c r="W35" s="7"/>
      <c r="X35" s="9">
        <v>2889.09</v>
      </c>
      <c r="Y35" s="7"/>
      <c r="Z35" s="9">
        <v>18304.18</v>
      </c>
      <c r="AA35" s="7"/>
      <c r="AB35" s="9">
        <v>7621</v>
      </c>
      <c r="AC35" s="7"/>
      <c r="AD35" s="9">
        <v>52552.33</v>
      </c>
      <c r="AE35" s="7"/>
      <c r="AF35" s="9">
        <f>ROUND(X35+AB35,5)</f>
        <v>10510.09</v>
      </c>
      <c r="AG35" s="7"/>
      <c r="AH35" s="9">
        <f>ROUND(Z35+AD35,5)</f>
        <v>70856.509999999995</v>
      </c>
      <c r="AI35" s="7"/>
      <c r="AJ35" s="9">
        <v>2129.88</v>
      </c>
      <c r="AK35" s="7"/>
      <c r="AL35" s="9">
        <v>13238.22</v>
      </c>
      <c r="AM35" s="7"/>
      <c r="AN35" s="9">
        <f>AJ35</f>
        <v>2129.88</v>
      </c>
      <c r="AO35" s="7"/>
      <c r="AP35" s="9">
        <f>AL35</f>
        <v>13238.22</v>
      </c>
      <c r="AQ35" s="7"/>
      <c r="AR35" s="9">
        <v>1810.83</v>
      </c>
      <c r="AS35" s="7"/>
      <c r="AT35" s="9">
        <v>11654.97</v>
      </c>
      <c r="AU35" s="7"/>
      <c r="AV35" s="9">
        <f>ROUND(AN35+AR35,5)</f>
        <v>3940.71</v>
      </c>
      <c r="AW35" s="7"/>
      <c r="AX35" s="9">
        <f>ROUND(AP35+AT35,5)</f>
        <v>24893.19</v>
      </c>
      <c r="AY35" s="7"/>
      <c r="AZ35" s="9">
        <v>7673.31</v>
      </c>
      <c r="BA35" s="7"/>
      <c r="BB35" s="9">
        <v>49363.44</v>
      </c>
      <c r="BC35" s="7"/>
      <c r="BD35" s="9">
        <v>5551.99</v>
      </c>
      <c r="BE35" s="7"/>
      <c r="BF35" s="9">
        <v>28732.35</v>
      </c>
      <c r="BG35" s="7"/>
      <c r="BH35" s="9">
        <v>0</v>
      </c>
      <c r="BI35" s="7"/>
      <c r="BJ35" s="7"/>
      <c r="BK35" s="7"/>
      <c r="BL35" s="9">
        <f>ROUND(AF35+AV35+AZ35+BD35+BH35,5)</f>
        <v>27676.1</v>
      </c>
      <c r="BM35" s="7"/>
      <c r="BN35" s="9">
        <f>ROUND(AH35+AX35+BB35+BF35+BJ35,5)</f>
        <v>173845.49</v>
      </c>
      <c r="BO35" s="7"/>
      <c r="BP35" s="9">
        <v>0</v>
      </c>
      <c r="BQ35" s="7"/>
      <c r="BR35" s="7"/>
      <c r="BS35" s="7"/>
      <c r="BT35" s="9">
        <f>ROUND(P35+T35+BL35+BP35,5)</f>
        <v>42684.57</v>
      </c>
      <c r="BU35" s="7"/>
      <c r="BV35" s="9">
        <f>ROUND(R35+V35+BN35+BR35,5)</f>
        <v>289185.5</v>
      </c>
    </row>
    <row r="36" ht="14.5" customHeight="1">
      <c r="A36" s="4"/>
      <c r="B36" s="4"/>
      <c r="C36" s="4"/>
      <c r="D36" s="4"/>
      <c r="E36" t="s" s="4">
        <v>119</v>
      </c>
      <c r="F36" s="4"/>
      <c r="G36" s="4"/>
      <c r="H36" s="9">
        <v>0</v>
      </c>
      <c r="I36" s="7"/>
      <c r="J36" s="9"/>
      <c r="K36" s="7"/>
      <c r="L36" s="9">
        <v>1000</v>
      </c>
      <c r="M36" s="7"/>
      <c r="N36" s="9">
        <v>2000</v>
      </c>
      <c r="O36" s="7"/>
      <c r="P36" s="9">
        <f>ROUND(H36+L36,5)</f>
        <v>1000</v>
      </c>
      <c r="Q36" s="7"/>
      <c r="R36" s="9">
        <f>ROUND(J36+N36,5)</f>
        <v>2000</v>
      </c>
      <c r="S36" s="7"/>
      <c r="T36" s="9">
        <v>0</v>
      </c>
      <c r="U36" s="7"/>
      <c r="V36" s="9"/>
      <c r="W36" s="7"/>
      <c r="X36" s="9">
        <v>0</v>
      </c>
      <c r="Y36" s="7"/>
      <c r="Z36" s="9"/>
      <c r="AA36" s="7"/>
      <c r="AB36" s="9">
        <v>0</v>
      </c>
      <c r="AC36" s="7"/>
      <c r="AD36" s="9"/>
      <c r="AE36" s="7"/>
      <c r="AF36" s="9">
        <f>ROUND(X36+AB36,5)</f>
        <v>0</v>
      </c>
      <c r="AG36" s="7"/>
      <c r="AH36" s="9"/>
      <c r="AI36" s="7"/>
      <c r="AJ36" s="9">
        <v>0</v>
      </c>
      <c r="AK36" s="7"/>
      <c r="AL36" s="9"/>
      <c r="AM36" s="7"/>
      <c r="AN36" s="9">
        <f>AJ36</f>
        <v>0</v>
      </c>
      <c r="AO36" s="7"/>
      <c r="AP36" s="9"/>
      <c r="AQ36" s="7"/>
      <c r="AR36" s="9">
        <v>0</v>
      </c>
      <c r="AS36" s="7"/>
      <c r="AT36" s="9"/>
      <c r="AU36" s="7"/>
      <c r="AV36" s="9">
        <f>ROUND(AN36+AR36,5)</f>
        <v>0</v>
      </c>
      <c r="AW36" s="7"/>
      <c r="AX36" s="9"/>
      <c r="AY36" s="7"/>
      <c r="AZ36" s="9">
        <v>0</v>
      </c>
      <c r="BA36" s="7"/>
      <c r="BB36" s="9"/>
      <c r="BC36" s="7"/>
      <c r="BD36" s="9">
        <v>0</v>
      </c>
      <c r="BE36" s="7"/>
      <c r="BF36" s="9"/>
      <c r="BG36" s="7"/>
      <c r="BH36" s="9">
        <v>0</v>
      </c>
      <c r="BI36" s="7"/>
      <c r="BJ36" s="7"/>
      <c r="BK36" s="7"/>
      <c r="BL36" s="9">
        <f>ROUND(AF36+AV36+AZ36+BD36+BH36,5)</f>
        <v>0</v>
      </c>
      <c r="BM36" s="7"/>
      <c r="BN36" s="9"/>
      <c r="BO36" s="7"/>
      <c r="BP36" s="9">
        <v>0</v>
      </c>
      <c r="BQ36" s="7"/>
      <c r="BR36" s="7"/>
      <c r="BS36" s="7"/>
      <c r="BT36" s="9">
        <f>ROUND(P36+T36+BL36+BP36,5)</f>
        <v>1000</v>
      </c>
      <c r="BU36" s="7"/>
      <c r="BV36" s="9">
        <f>ROUND(R36+V36+BN36+BR36,5)</f>
        <v>2000</v>
      </c>
    </row>
    <row r="37" ht="14.5" customHeight="1">
      <c r="A37" s="4"/>
      <c r="B37" s="4"/>
      <c r="C37" s="4"/>
      <c r="D37" s="4"/>
      <c r="E37" t="s" s="4">
        <v>145</v>
      </c>
      <c r="F37" s="4"/>
      <c r="G37" s="4"/>
      <c r="H37" s="9">
        <v>0</v>
      </c>
      <c r="I37" s="7"/>
      <c r="J37" s="9"/>
      <c r="K37" s="7"/>
      <c r="L37" s="9">
        <v>0</v>
      </c>
      <c r="M37" s="7"/>
      <c r="N37" s="9">
        <v>2000</v>
      </c>
      <c r="O37" s="7"/>
      <c r="P37" s="9">
        <f>ROUND(H37+L37,5)</f>
        <v>0</v>
      </c>
      <c r="Q37" s="7"/>
      <c r="R37" s="9">
        <f>ROUND(J37+N37,5)</f>
        <v>2000</v>
      </c>
      <c r="S37" s="7"/>
      <c r="T37" s="9">
        <v>0</v>
      </c>
      <c r="U37" s="7"/>
      <c r="V37" s="9"/>
      <c r="W37" s="7"/>
      <c r="X37" s="9">
        <v>0</v>
      </c>
      <c r="Y37" s="7"/>
      <c r="Z37" s="9"/>
      <c r="AA37" s="7"/>
      <c r="AB37" s="9">
        <v>0</v>
      </c>
      <c r="AC37" s="7"/>
      <c r="AD37" s="9"/>
      <c r="AE37" s="7"/>
      <c r="AF37" s="9">
        <f>ROUND(X37+AB37,5)</f>
        <v>0</v>
      </c>
      <c r="AG37" s="7"/>
      <c r="AH37" s="9"/>
      <c r="AI37" s="7"/>
      <c r="AJ37" s="9">
        <v>0</v>
      </c>
      <c r="AK37" s="7"/>
      <c r="AL37" s="9"/>
      <c r="AM37" s="7"/>
      <c r="AN37" s="9">
        <f>AJ37</f>
        <v>0</v>
      </c>
      <c r="AO37" s="7"/>
      <c r="AP37" s="9"/>
      <c r="AQ37" s="7"/>
      <c r="AR37" s="9">
        <v>0</v>
      </c>
      <c r="AS37" s="7"/>
      <c r="AT37" s="9"/>
      <c r="AU37" s="7"/>
      <c r="AV37" s="9">
        <f>ROUND(AN37+AR37,5)</f>
        <v>0</v>
      </c>
      <c r="AW37" s="7"/>
      <c r="AX37" s="9"/>
      <c r="AY37" s="7"/>
      <c r="AZ37" s="9">
        <v>0</v>
      </c>
      <c r="BA37" s="7"/>
      <c r="BB37" s="9"/>
      <c r="BC37" s="7"/>
      <c r="BD37" s="9">
        <v>0</v>
      </c>
      <c r="BE37" s="7"/>
      <c r="BF37" s="9"/>
      <c r="BG37" s="7"/>
      <c r="BH37" s="9">
        <v>0</v>
      </c>
      <c r="BI37" s="7"/>
      <c r="BJ37" s="7"/>
      <c r="BK37" s="7"/>
      <c r="BL37" s="9">
        <f>ROUND(AF37+AV37+AZ37+BD37+BH37,5)</f>
        <v>0</v>
      </c>
      <c r="BM37" s="7"/>
      <c r="BN37" s="9"/>
      <c r="BO37" s="7"/>
      <c r="BP37" s="9">
        <v>0</v>
      </c>
      <c r="BQ37" s="7"/>
      <c r="BR37" s="7"/>
      <c r="BS37" s="7"/>
      <c r="BT37" s="9">
        <f>ROUND(P37+T37+BL37+BP37,5)</f>
        <v>0</v>
      </c>
      <c r="BU37" s="7"/>
      <c r="BV37" s="9">
        <f>ROUND(R37+V37+BN37+BR37,5)</f>
        <v>2000</v>
      </c>
    </row>
    <row r="38" ht="14.5" customHeight="1">
      <c r="A38" s="4"/>
      <c r="B38" s="4"/>
      <c r="C38" s="4"/>
      <c r="D38" s="4"/>
      <c r="E38" t="s" s="4">
        <v>120</v>
      </c>
      <c r="F38" s="4"/>
      <c r="G38" s="4"/>
      <c r="H38" s="9">
        <v>0</v>
      </c>
      <c r="I38" s="7"/>
      <c r="J38" s="9"/>
      <c r="K38" s="7"/>
      <c r="L38" s="9">
        <v>407.83</v>
      </c>
      <c r="M38" s="7"/>
      <c r="N38" s="9">
        <v>1241</v>
      </c>
      <c r="O38" s="7"/>
      <c r="P38" s="9">
        <f>ROUND(H38+L38,5)</f>
        <v>407.83</v>
      </c>
      <c r="Q38" s="7"/>
      <c r="R38" s="9">
        <f>ROUND(J38+N38,5)</f>
        <v>1241</v>
      </c>
      <c r="S38" s="7"/>
      <c r="T38" s="9">
        <v>168.32</v>
      </c>
      <c r="U38" s="7"/>
      <c r="V38" s="9">
        <v>4505</v>
      </c>
      <c r="W38" s="7"/>
      <c r="X38" s="9">
        <v>0</v>
      </c>
      <c r="Y38" s="7"/>
      <c r="Z38" s="9"/>
      <c r="AA38" s="7"/>
      <c r="AB38" s="9">
        <v>0</v>
      </c>
      <c r="AC38" s="7"/>
      <c r="AD38" s="9"/>
      <c r="AE38" s="7"/>
      <c r="AF38" s="9">
        <f>ROUND(X38+AB38,5)</f>
        <v>0</v>
      </c>
      <c r="AG38" s="7"/>
      <c r="AH38" s="9"/>
      <c r="AI38" s="7"/>
      <c r="AJ38" s="9">
        <v>0</v>
      </c>
      <c r="AK38" s="7"/>
      <c r="AL38" s="9"/>
      <c r="AM38" s="7"/>
      <c r="AN38" s="9">
        <f>AJ38</f>
        <v>0</v>
      </c>
      <c r="AO38" s="7"/>
      <c r="AP38" s="9"/>
      <c r="AQ38" s="7"/>
      <c r="AR38" s="9">
        <v>8.640000000000001</v>
      </c>
      <c r="AS38" s="7"/>
      <c r="AT38" s="9"/>
      <c r="AU38" s="7"/>
      <c r="AV38" s="9">
        <f>ROUND(AN38+AR38,5)</f>
        <v>8.640000000000001</v>
      </c>
      <c r="AW38" s="7"/>
      <c r="AX38" s="9"/>
      <c r="AY38" s="7"/>
      <c r="AZ38" s="9">
        <v>30.06</v>
      </c>
      <c r="BA38" s="7"/>
      <c r="BB38" s="9">
        <v>1105</v>
      </c>
      <c r="BC38" s="7"/>
      <c r="BD38" s="9">
        <v>0</v>
      </c>
      <c r="BE38" s="7"/>
      <c r="BF38" s="9"/>
      <c r="BG38" s="7"/>
      <c r="BH38" s="9">
        <v>0</v>
      </c>
      <c r="BI38" s="7"/>
      <c r="BJ38" s="7"/>
      <c r="BK38" s="7"/>
      <c r="BL38" s="9">
        <f>ROUND(AF38+AV38+AZ38+BD38+BH38,5)</f>
        <v>38.7</v>
      </c>
      <c r="BM38" s="7"/>
      <c r="BN38" s="9">
        <f>ROUND(AH38+AX38+BB38+BF38+BJ38,5)</f>
        <v>1105</v>
      </c>
      <c r="BO38" s="7"/>
      <c r="BP38" s="9">
        <v>0</v>
      </c>
      <c r="BQ38" s="7"/>
      <c r="BR38" s="7"/>
      <c r="BS38" s="7"/>
      <c r="BT38" s="9">
        <f>ROUND(P38+T38+BL38+BP38,5)</f>
        <v>614.85</v>
      </c>
      <c r="BU38" s="7"/>
      <c r="BV38" s="9">
        <f>ROUND(R38+V38+BN38+BR38,5)</f>
        <v>6851</v>
      </c>
    </row>
    <row r="39" ht="14.5" customHeight="1">
      <c r="A39" s="4"/>
      <c r="B39" s="4"/>
      <c r="C39" s="4"/>
      <c r="D39" s="4"/>
      <c r="E39" t="s" s="4">
        <v>146</v>
      </c>
      <c r="F39" s="4"/>
      <c r="G39" s="4"/>
      <c r="H39" s="9">
        <v>0</v>
      </c>
      <c r="I39" s="7"/>
      <c r="J39" s="9"/>
      <c r="K39" s="7"/>
      <c r="L39" s="9">
        <v>0</v>
      </c>
      <c r="M39" s="7"/>
      <c r="N39" s="9"/>
      <c r="O39" s="7"/>
      <c r="P39" s="9">
        <f>ROUND(H39+L39,5)</f>
        <v>0</v>
      </c>
      <c r="Q39" s="7"/>
      <c r="R39" s="9"/>
      <c r="S39" s="7"/>
      <c r="T39" s="9">
        <v>0</v>
      </c>
      <c r="U39" s="7"/>
      <c r="V39" s="9"/>
      <c r="W39" s="7"/>
      <c r="X39" s="9">
        <v>0</v>
      </c>
      <c r="Y39" s="7"/>
      <c r="Z39" s="9"/>
      <c r="AA39" s="7"/>
      <c r="AB39" s="9">
        <v>0</v>
      </c>
      <c r="AC39" s="7"/>
      <c r="AD39" s="9"/>
      <c r="AE39" s="7"/>
      <c r="AF39" s="9">
        <f>ROUND(X39+AB39,5)</f>
        <v>0</v>
      </c>
      <c r="AG39" s="7"/>
      <c r="AH39" s="9"/>
      <c r="AI39" s="7"/>
      <c r="AJ39" s="9">
        <v>0</v>
      </c>
      <c r="AK39" s="7"/>
      <c r="AL39" s="9"/>
      <c r="AM39" s="7"/>
      <c r="AN39" s="9">
        <f>AJ39</f>
        <v>0</v>
      </c>
      <c r="AO39" s="7"/>
      <c r="AP39" s="9"/>
      <c r="AQ39" s="7"/>
      <c r="AR39" s="9">
        <v>0</v>
      </c>
      <c r="AS39" s="7"/>
      <c r="AT39" s="9"/>
      <c r="AU39" s="7"/>
      <c r="AV39" s="9">
        <f>ROUND(AN39+AR39,5)</f>
        <v>0</v>
      </c>
      <c r="AW39" s="7"/>
      <c r="AX39" s="9"/>
      <c r="AY39" s="7"/>
      <c r="AZ39" s="9">
        <v>0</v>
      </c>
      <c r="BA39" s="7"/>
      <c r="BB39" s="9">
        <v>0</v>
      </c>
      <c r="BC39" s="7"/>
      <c r="BD39" s="9">
        <v>0</v>
      </c>
      <c r="BE39" s="7"/>
      <c r="BF39" s="9"/>
      <c r="BG39" s="7"/>
      <c r="BH39" s="9">
        <v>0</v>
      </c>
      <c r="BI39" s="7"/>
      <c r="BJ39" s="7"/>
      <c r="BK39" s="7"/>
      <c r="BL39" s="9">
        <f>ROUND(AF39+AV39+AZ39+BD39+BH39,5)</f>
        <v>0</v>
      </c>
      <c r="BM39" s="7"/>
      <c r="BN39" s="9">
        <f>ROUND(AH39+AX39+BB39+BF39+BJ39,5)</f>
        <v>0</v>
      </c>
      <c r="BO39" s="7"/>
      <c r="BP39" s="9">
        <v>0</v>
      </c>
      <c r="BQ39" s="7"/>
      <c r="BR39" s="7"/>
      <c r="BS39" s="7"/>
      <c r="BT39" s="9">
        <f>ROUND(P39+T39+BL39+BP39,5)</f>
        <v>0</v>
      </c>
      <c r="BU39" s="7"/>
      <c r="BV39" s="9">
        <f>ROUND(R39+V39+BN39+BR39,5)</f>
        <v>0</v>
      </c>
    </row>
    <row r="40" ht="14.5" customHeight="1">
      <c r="A40" s="4"/>
      <c r="B40" s="4"/>
      <c r="C40" s="4"/>
      <c r="D40" s="4"/>
      <c r="E40" t="s" s="4">
        <v>121</v>
      </c>
      <c r="F40" s="4"/>
      <c r="G40" s="4"/>
      <c r="H40" s="9">
        <v>0</v>
      </c>
      <c r="I40" s="7"/>
      <c r="J40" s="9">
        <v>0</v>
      </c>
      <c r="K40" s="7"/>
      <c r="L40" s="9">
        <v>191.59</v>
      </c>
      <c r="M40" s="7"/>
      <c r="N40" s="9">
        <v>3000</v>
      </c>
      <c r="O40" s="7"/>
      <c r="P40" s="9">
        <f>ROUND(H40+L40,5)</f>
        <v>191.59</v>
      </c>
      <c r="Q40" s="7"/>
      <c r="R40" s="9">
        <f>ROUND(J40+N40,5)</f>
        <v>3000</v>
      </c>
      <c r="S40" s="7"/>
      <c r="T40" s="9">
        <v>0</v>
      </c>
      <c r="U40" s="7"/>
      <c r="V40" s="9">
        <v>0</v>
      </c>
      <c r="W40" s="7"/>
      <c r="X40" s="9">
        <v>0</v>
      </c>
      <c r="Y40" s="7"/>
      <c r="Z40" s="9">
        <v>0</v>
      </c>
      <c r="AA40" s="7"/>
      <c r="AB40" s="9">
        <v>0</v>
      </c>
      <c r="AC40" s="7"/>
      <c r="AD40" s="9">
        <v>0</v>
      </c>
      <c r="AE40" s="7"/>
      <c r="AF40" s="9">
        <f>ROUND(X40+AB40,5)</f>
        <v>0</v>
      </c>
      <c r="AG40" s="7"/>
      <c r="AH40" s="9">
        <f>ROUND(Z40+AD40,5)</f>
        <v>0</v>
      </c>
      <c r="AI40" s="7"/>
      <c r="AJ40" s="9">
        <v>0</v>
      </c>
      <c r="AK40" s="7"/>
      <c r="AL40" s="9"/>
      <c r="AM40" s="7"/>
      <c r="AN40" s="9">
        <f>AJ40</f>
        <v>0</v>
      </c>
      <c r="AO40" s="7"/>
      <c r="AP40" s="9"/>
      <c r="AQ40" s="7"/>
      <c r="AR40" s="9">
        <v>0</v>
      </c>
      <c r="AS40" s="7"/>
      <c r="AT40" s="9"/>
      <c r="AU40" s="7"/>
      <c r="AV40" s="9">
        <f>ROUND(AN40+AR40,5)</f>
        <v>0</v>
      </c>
      <c r="AW40" s="7"/>
      <c r="AX40" s="9"/>
      <c r="AY40" s="7"/>
      <c r="AZ40" s="9">
        <v>0</v>
      </c>
      <c r="BA40" s="7"/>
      <c r="BB40" s="9">
        <v>0</v>
      </c>
      <c r="BC40" s="7"/>
      <c r="BD40" s="9">
        <v>0</v>
      </c>
      <c r="BE40" s="7"/>
      <c r="BF40" s="9"/>
      <c r="BG40" s="7"/>
      <c r="BH40" s="9">
        <v>0</v>
      </c>
      <c r="BI40" s="7"/>
      <c r="BJ40" s="7"/>
      <c r="BK40" s="7"/>
      <c r="BL40" s="9">
        <f>ROUND(AF40+AV40+AZ40+BD40+BH40,5)</f>
        <v>0</v>
      </c>
      <c r="BM40" s="7"/>
      <c r="BN40" s="9">
        <f>ROUND(AH40+AX40+BB40+BF40+BJ40,5)</f>
        <v>0</v>
      </c>
      <c r="BO40" s="7"/>
      <c r="BP40" s="9">
        <v>0</v>
      </c>
      <c r="BQ40" s="7"/>
      <c r="BR40" s="7"/>
      <c r="BS40" s="7"/>
      <c r="BT40" s="9">
        <f>ROUND(P40+T40+BL40+BP40,5)</f>
        <v>191.59</v>
      </c>
      <c r="BU40" s="7"/>
      <c r="BV40" s="9">
        <f>ROUND(R40+V40+BN40+BR40,5)</f>
        <v>3000</v>
      </c>
    </row>
    <row r="41" ht="14.5" customHeight="1">
      <c r="A41" s="4"/>
      <c r="B41" s="4"/>
      <c r="C41" s="4"/>
      <c r="D41" s="4"/>
      <c r="E41" t="s" s="4">
        <v>122</v>
      </c>
      <c r="F41" s="4"/>
      <c r="G41" s="4"/>
      <c r="H41" s="9">
        <v>9.07</v>
      </c>
      <c r="I41" s="7"/>
      <c r="J41" s="9">
        <v>29.87</v>
      </c>
      <c r="K41" s="7"/>
      <c r="L41" s="9">
        <v>76.55</v>
      </c>
      <c r="M41" s="7"/>
      <c r="N41" s="9">
        <v>156.84</v>
      </c>
      <c r="O41" s="7"/>
      <c r="P41" s="9">
        <f>ROUND(H41+L41,5)</f>
        <v>85.62</v>
      </c>
      <c r="Q41" s="7"/>
      <c r="R41" s="9">
        <f>ROUND(J41+N41,5)</f>
        <v>186.71</v>
      </c>
      <c r="S41" s="7"/>
      <c r="T41" s="9">
        <v>63.52</v>
      </c>
      <c r="U41" s="7"/>
      <c r="V41" s="9">
        <v>209.12</v>
      </c>
      <c r="W41" s="7"/>
      <c r="X41" s="9">
        <v>24.95</v>
      </c>
      <c r="Y41" s="7"/>
      <c r="Z41" s="9">
        <v>82.15000000000001</v>
      </c>
      <c r="AA41" s="7"/>
      <c r="AB41" s="9">
        <v>47.63</v>
      </c>
      <c r="AC41" s="7"/>
      <c r="AD41" s="9">
        <v>156.84</v>
      </c>
      <c r="AE41" s="7"/>
      <c r="AF41" s="9">
        <f>ROUND(X41+AB41,5)</f>
        <v>72.58</v>
      </c>
      <c r="AG41" s="7"/>
      <c r="AH41" s="9">
        <f>ROUND(Z41+AD41,5)</f>
        <v>238.99</v>
      </c>
      <c r="AI41" s="7"/>
      <c r="AJ41" s="9">
        <v>13.6</v>
      </c>
      <c r="AK41" s="7"/>
      <c r="AL41" s="9">
        <v>44.81</v>
      </c>
      <c r="AM41" s="7"/>
      <c r="AN41" s="9">
        <f>AJ41</f>
        <v>13.6</v>
      </c>
      <c r="AO41" s="7"/>
      <c r="AP41" s="9">
        <f>AL41</f>
        <v>44.81</v>
      </c>
      <c r="AQ41" s="7"/>
      <c r="AR41" s="9">
        <v>6.81</v>
      </c>
      <c r="AS41" s="7"/>
      <c r="AT41" s="9">
        <v>22.41</v>
      </c>
      <c r="AU41" s="7"/>
      <c r="AV41" s="9">
        <f>ROUND(AN41+AR41,5)</f>
        <v>20.41</v>
      </c>
      <c r="AW41" s="7"/>
      <c r="AX41" s="9">
        <f>ROUND(AP41+AT41,5)</f>
        <v>67.22</v>
      </c>
      <c r="AY41" s="7"/>
      <c r="AZ41" s="9">
        <v>56.71</v>
      </c>
      <c r="BA41" s="7"/>
      <c r="BB41" s="9">
        <v>186.71</v>
      </c>
      <c r="BC41" s="7"/>
      <c r="BD41" s="9">
        <v>93</v>
      </c>
      <c r="BE41" s="7"/>
      <c r="BF41" s="9">
        <v>306.2</v>
      </c>
      <c r="BG41" s="7"/>
      <c r="BH41" s="9">
        <v>0</v>
      </c>
      <c r="BI41" s="7"/>
      <c r="BJ41" s="7"/>
      <c r="BK41" s="7"/>
      <c r="BL41" s="9">
        <f>ROUND(AF41+AV41+AZ41+BD41+BH41,5)</f>
        <v>242.7</v>
      </c>
      <c r="BM41" s="7"/>
      <c r="BN41" s="9">
        <f>ROUND(AH41+AX41+BB41+BF41+BJ41,5)</f>
        <v>799.12</v>
      </c>
      <c r="BO41" s="7"/>
      <c r="BP41" s="9">
        <v>0</v>
      </c>
      <c r="BQ41" s="7"/>
      <c r="BR41" s="7"/>
      <c r="BS41" s="7"/>
      <c r="BT41" s="9">
        <f>ROUND(P41+T41+BL41+BP41,5)</f>
        <v>391.84</v>
      </c>
      <c r="BU41" s="7"/>
      <c r="BV41" s="9">
        <f>ROUND(R41+V41+BN41+BR41,5)</f>
        <v>1194.95</v>
      </c>
    </row>
    <row r="42" ht="14.5" customHeight="1">
      <c r="A42" s="4"/>
      <c r="B42" s="4"/>
      <c r="C42" s="4"/>
      <c r="D42" s="4"/>
      <c r="E42" t="s" s="4">
        <v>123</v>
      </c>
      <c r="F42" s="4"/>
      <c r="G42" s="4"/>
      <c r="H42" s="9">
        <v>0.42</v>
      </c>
      <c r="I42" s="7"/>
      <c r="J42" s="9">
        <v>12.02</v>
      </c>
      <c r="K42" s="7"/>
      <c r="L42" s="9">
        <v>2.24</v>
      </c>
      <c r="M42" s="7"/>
      <c r="N42" s="9">
        <v>63.12</v>
      </c>
      <c r="O42" s="7"/>
      <c r="P42" s="9">
        <f>ROUND(H42+L42,5)</f>
        <v>2.66</v>
      </c>
      <c r="Q42" s="7"/>
      <c r="R42" s="9">
        <f>ROUND(J42+N42,5)</f>
        <v>75.14</v>
      </c>
      <c r="S42" s="7"/>
      <c r="T42" s="9">
        <v>488.91</v>
      </c>
      <c r="U42" s="7"/>
      <c r="V42" s="9">
        <v>1584.16</v>
      </c>
      <c r="W42" s="7"/>
      <c r="X42" s="9">
        <v>1.18</v>
      </c>
      <c r="Y42" s="7"/>
      <c r="Z42" s="9">
        <v>33.06</v>
      </c>
      <c r="AA42" s="7"/>
      <c r="AB42" s="9">
        <v>2.24</v>
      </c>
      <c r="AC42" s="7"/>
      <c r="AD42" s="9">
        <v>63.12</v>
      </c>
      <c r="AE42" s="7"/>
      <c r="AF42" s="9">
        <f>ROUND(X42+AB42,5)</f>
        <v>3.42</v>
      </c>
      <c r="AG42" s="7"/>
      <c r="AH42" s="9">
        <f>ROUND(Z42+AD42,5)</f>
        <v>96.18000000000001</v>
      </c>
      <c r="AI42" s="7"/>
      <c r="AJ42" s="9">
        <v>0.64</v>
      </c>
      <c r="AK42" s="7"/>
      <c r="AL42" s="9">
        <v>4018.03</v>
      </c>
      <c r="AM42" s="7"/>
      <c r="AN42" s="9">
        <f>AJ42</f>
        <v>0.64</v>
      </c>
      <c r="AO42" s="7"/>
      <c r="AP42" s="9">
        <f>AL42</f>
        <v>4018.03</v>
      </c>
      <c r="AQ42" s="7"/>
      <c r="AR42" s="9">
        <v>0.32</v>
      </c>
      <c r="AS42" s="7"/>
      <c r="AT42" s="9">
        <v>9.02</v>
      </c>
      <c r="AU42" s="7"/>
      <c r="AV42" s="9">
        <f>ROUND(AN42+AR42,5)</f>
        <v>0.96</v>
      </c>
      <c r="AW42" s="7"/>
      <c r="AX42" s="9">
        <f>ROUND(AP42+AT42,5)</f>
        <v>4027.05</v>
      </c>
      <c r="AY42" s="7"/>
      <c r="AZ42" s="9">
        <v>2.66</v>
      </c>
      <c r="BA42" s="7"/>
      <c r="BB42" s="9">
        <v>75.14</v>
      </c>
      <c r="BC42" s="7"/>
      <c r="BD42" s="9">
        <v>4.36</v>
      </c>
      <c r="BE42" s="7"/>
      <c r="BF42" s="9">
        <v>123.23</v>
      </c>
      <c r="BG42" s="7"/>
      <c r="BH42" s="9">
        <v>0</v>
      </c>
      <c r="BI42" s="7"/>
      <c r="BJ42" s="7"/>
      <c r="BK42" s="7"/>
      <c r="BL42" s="9">
        <f>ROUND(AF42+AV42+AZ42+BD42+BH42,5)</f>
        <v>11.4</v>
      </c>
      <c r="BM42" s="7"/>
      <c r="BN42" s="9">
        <f>ROUND(AH42+AX42+BB42+BF42+BJ42,5)</f>
        <v>4321.6</v>
      </c>
      <c r="BO42" s="7"/>
      <c r="BP42" s="9">
        <v>0</v>
      </c>
      <c r="BQ42" s="7"/>
      <c r="BR42" s="7"/>
      <c r="BS42" s="7"/>
      <c r="BT42" s="9">
        <f>ROUND(P42+T42+BL42+BP42,5)</f>
        <v>502.97</v>
      </c>
      <c r="BU42" s="7"/>
      <c r="BV42" s="9">
        <f>ROUND(R42+V42+BN42+BR42,5)</f>
        <v>5980.9</v>
      </c>
    </row>
    <row r="43" ht="14.5" customHeight="1">
      <c r="A43" s="4"/>
      <c r="B43" s="4"/>
      <c r="C43" s="4"/>
      <c r="D43" s="4"/>
      <c r="E43" t="s" s="4">
        <v>124</v>
      </c>
      <c r="F43" s="4"/>
      <c r="G43" s="4"/>
      <c r="H43" s="9">
        <v>50.92</v>
      </c>
      <c r="I43" s="7"/>
      <c r="J43" s="9">
        <v>306</v>
      </c>
      <c r="K43" s="7"/>
      <c r="L43" s="9">
        <v>438.88</v>
      </c>
      <c r="M43" s="7"/>
      <c r="N43" s="9">
        <v>2633</v>
      </c>
      <c r="O43" s="7"/>
      <c r="P43" s="9">
        <f>ROUND(H43+L43,5)</f>
        <v>489.8</v>
      </c>
      <c r="Q43" s="7"/>
      <c r="R43" s="9">
        <f>ROUND(J43+N43,5)</f>
        <v>2939</v>
      </c>
      <c r="S43" s="7"/>
      <c r="T43" s="9">
        <v>389.82</v>
      </c>
      <c r="U43" s="7"/>
      <c r="V43" s="9">
        <v>2339</v>
      </c>
      <c r="W43" s="7"/>
      <c r="X43" s="9">
        <v>158.84</v>
      </c>
      <c r="Y43" s="7"/>
      <c r="Z43" s="9">
        <v>953</v>
      </c>
      <c r="AA43" s="7"/>
      <c r="AB43" s="9">
        <v>278.38</v>
      </c>
      <c r="AC43" s="7"/>
      <c r="AD43" s="9">
        <v>1670</v>
      </c>
      <c r="AE43" s="7"/>
      <c r="AF43" s="9">
        <f>ROUND(X43+AB43,5)</f>
        <v>437.22</v>
      </c>
      <c r="AG43" s="7"/>
      <c r="AH43" s="9">
        <f>ROUND(Z43+AD43,5)</f>
        <v>2623</v>
      </c>
      <c r="AI43" s="7"/>
      <c r="AJ43" s="9">
        <v>80.16</v>
      </c>
      <c r="AK43" s="7"/>
      <c r="AL43" s="9">
        <v>481</v>
      </c>
      <c r="AM43" s="7"/>
      <c r="AN43" s="9">
        <f>AJ43</f>
        <v>80.16</v>
      </c>
      <c r="AO43" s="7"/>
      <c r="AP43" s="9">
        <f>AL43</f>
        <v>481</v>
      </c>
      <c r="AQ43" s="7"/>
      <c r="AR43" s="9">
        <v>35.38</v>
      </c>
      <c r="AS43" s="7"/>
      <c r="AT43" s="9">
        <v>212</v>
      </c>
      <c r="AU43" s="7"/>
      <c r="AV43" s="9">
        <f>ROUND(AN43+AR43,5)</f>
        <v>115.54</v>
      </c>
      <c r="AW43" s="7"/>
      <c r="AX43" s="9">
        <f>ROUND(AP43+AT43,5)</f>
        <v>693</v>
      </c>
      <c r="AY43" s="7"/>
      <c r="AZ43" s="9">
        <v>341.76</v>
      </c>
      <c r="BA43" s="7"/>
      <c r="BB43" s="9">
        <v>2051</v>
      </c>
      <c r="BC43" s="7"/>
      <c r="BD43" s="9">
        <v>483.54</v>
      </c>
      <c r="BE43" s="7"/>
      <c r="BF43" s="9">
        <v>2901</v>
      </c>
      <c r="BG43" s="7"/>
      <c r="BH43" s="9">
        <v>0</v>
      </c>
      <c r="BI43" s="7"/>
      <c r="BJ43" s="7"/>
      <c r="BK43" s="7"/>
      <c r="BL43" s="9">
        <f>ROUND(AF43+AV43+AZ43+BD43+BH43,5)</f>
        <v>1378.06</v>
      </c>
      <c r="BM43" s="7"/>
      <c r="BN43" s="9">
        <f>ROUND(AH43+AX43+BB43+BF43+BJ43,5)</f>
        <v>8268</v>
      </c>
      <c r="BO43" s="7"/>
      <c r="BP43" s="9">
        <v>0</v>
      </c>
      <c r="BQ43" s="7"/>
      <c r="BR43" s="7"/>
      <c r="BS43" s="7"/>
      <c r="BT43" s="9">
        <f>ROUND(P43+T43+BL43+BP43,5)</f>
        <v>2257.68</v>
      </c>
      <c r="BU43" s="7"/>
      <c r="BV43" s="9">
        <f>ROUND(R43+V43+BN43+BR43,5)</f>
        <v>13546</v>
      </c>
    </row>
    <row r="44" ht="14.5" customHeight="1">
      <c r="A44" s="4"/>
      <c r="B44" s="4"/>
      <c r="C44" s="4"/>
      <c r="D44" s="4"/>
      <c r="E44" t="s" s="4">
        <v>125</v>
      </c>
      <c r="F44" s="4"/>
      <c r="G44" s="4"/>
      <c r="H44" s="9">
        <v>10.76</v>
      </c>
      <c r="I44" s="7"/>
      <c r="J44" s="9">
        <v>64.55</v>
      </c>
      <c r="K44" s="7"/>
      <c r="L44" s="9">
        <v>56.48</v>
      </c>
      <c r="M44" s="7"/>
      <c r="N44" s="9">
        <v>338.89</v>
      </c>
      <c r="O44" s="7"/>
      <c r="P44" s="9">
        <f>ROUND(H44+L44,5)</f>
        <v>67.23999999999999</v>
      </c>
      <c r="Q44" s="7"/>
      <c r="R44" s="9">
        <f>ROUND(J44+N44,5)</f>
        <v>403.44</v>
      </c>
      <c r="S44" s="7"/>
      <c r="T44" s="9">
        <v>75.31999999999999</v>
      </c>
      <c r="U44" s="7"/>
      <c r="V44" s="9">
        <v>451.86</v>
      </c>
      <c r="W44" s="7"/>
      <c r="X44" s="9">
        <v>29.58</v>
      </c>
      <c r="Y44" s="7"/>
      <c r="Z44" s="9">
        <v>177.52</v>
      </c>
      <c r="AA44" s="7"/>
      <c r="AB44" s="9">
        <v>56.48</v>
      </c>
      <c r="AC44" s="7"/>
      <c r="AD44" s="9">
        <v>338.9</v>
      </c>
      <c r="AE44" s="7"/>
      <c r="AF44" s="9">
        <f>ROUND(X44+AB44,5)</f>
        <v>86.06</v>
      </c>
      <c r="AG44" s="7"/>
      <c r="AH44" s="9">
        <f>ROUND(Z44+AD44,5)</f>
        <v>516.42</v>
      </c>
      <c r="AI44" s="7"/>
      <c r="AJ44" s="9">
        <v>16.14</v>
      </c>
      <c r="AK44" s="7"/>
      <c r="AL44" s="9">
        <v>96.83</v>
      </c>
      <c r="AM44" s="7"/>
      <c r="AN44" s="9">
        <f>AJ44</f>
        <v>16.14</v>
      </c>
      <c r="AO44" s="7"/>
      <c r="AP44" s="9">
        <f>AL44</f>
        <v>96.83</v>
      </c>
      <c r="AQ44" s="7"/>
      <c r="AR44" s="9">
        <v>8.06</v>
      </c>
      <c r="AS44" s="7"/>
      <c r="AT44" s="9">
        <v>48.41</v>
      </c>
      <c r="AU44" s="7"/>
      <c r="AV44" s="9">
        <f>ROUND(AN44+AR44,5)</f>
        <v>24.2</v>
      </c>
      <c r="AW44" s="7"/>
      <c r="AX44" s="9">
        <f>ROUND(AP44+AT44,5)</f>
        <v>145.24</v>
      </c>
      <c r="AY44" s="7"/>
      <c r="AZ44" s="9">
        <v>67.23999999999999</v>
      </c>
      <c r="BA44" s="7"/>
      <c r="BB44" s="9">
        <v>403.45</v>
      </c>
      <c r="BC44" s="7"/>
      <c r="BD44" s="9">
        <v>110.28</v>
      </c>
      <c r="BE44" s="7"/>
      <c r="BF44" s="9">
        <v>661.65</v>
      </c>
      <c r="BG44" s="7"/>
      <c r="BH44" s="9">
        <v>0</v>
      </c>
      <c r="BI44" s="7"/>
      <c r="BJ44" s="7"/>
      <c r="BK44" s="7"/>
      <c r="BL44" s="9">
        <f>ROUND(AF44+AV44+AZ44+BD44+BH44,5)</f>
        <v>287.78</v>
      </c>
      <c r="BM44" s="7"/>
      <c r="BN44" s="9">
        <f>ROUND(AH44+AX44+BB44+BF44+BJ44,5)</f>
        <v>1726.76</v>
      </c>
      <c r="BO44" s="7"/>
      <c r="BP44" s="9">
        <v>0</v>
      </c>
      <c r="BQ44" s="7"/>
      <c r="BR44" s="7"/>
      <c r="BS44" s="7"/>
      <c r="BT44" s="9">
        <f>ROUND(P44+T44+BL44+BP44,5)</f>
        <v>430.34</v>
      </c>
      <c r="BU44" s="7"/>
      <c r="BV44" s="9">
        <f>ROUND(R44+V44+BN44+BR44,5)</f>
        <v>2582.06</v>
      </c>
    </row>
    <row r="45" ht="14.5" customHeight="1">
      <c r="A45" s="4"/>
      <c r="B45" s="4"/>
      <c r="C45" s="4"/>
      <c r="D45" s="4"/>
      <c r="E45" t="s" s="4">
        <v>126</v>
      </c>
      <c r="F45" s="4"/>
      <c r="G45" s="4"/>
      <c r="H45" s="9">
        <v>2.2</v>
      </c>
      <c r="I45" s="7"/>
      <c r="J45" s="9">
        <v>11.43</v>
      </c>
      <c r="K45" s="7"/>
      <c r="L45" s="9">
        <v>11.5</v>
      </c>
      <c r="M45" s="7"/>
      <c r="N45" s="9">
        <v>60.02</v>
      </c>
      <c r="O45" s="7"/>
      <c r="P45" s="9">
        <f>ROUND(H45+L45,5)</f>
        <v>13.7</v>
      </c>
      <c r="Q45" s="7"/>
      <c r="R45" s="9">
        <f>ROUND(J45+N45,5)</f>
        <v>71.45</v>
      </c>
      <c r="S45" s="7"/>
      <c r="T45" s="9">
        <v>380.28</v>
      </c>
      <c r="U45" s="7"/>
      <c r="V45" s="9">
        <v>6080.03</v>
      </c>
      <c r="W45" s="7"/>
      <c r="X45" s="9">
        <v>6.02</v>
      </c>
      <c r="Y45" s="7"/>
      <c r="Z45" s="9">
        <v>31.44</v>
      </c>
      <c r="AA45" s="7"/>
      <c r="AB45" s="9">
        <v>11.5</v>
      </c>
      <c r="AC45" s="7"/>
      <c r="AD45" s="9">
        <v>60.03</v>
      </c>
      <c r="AE45" s="7"/>
      <c r="AF45" s="9">
        <f>ROUND(X45+AB45,5)</f>
        <v>17.52</v>
      </c>
      <c r="AG45" s="7"/>
      <c r="AH45" s="9">
        <f>ROUND(Z45+AD45,5)</f>
        <v>91.47</v>
      </c>
      <c r="AI45" s="7"/>
      <c r="AJ45" s="9">
        <v>3.3</v>
      </c>
      <c r="AK45" s="7"/>
      <c r="AL45" s="9">
        <v>5017.15</v>
      </c>
      <c r="AM45" s="7"/>
      <c r="AN45" s="9">
        <f>AJ45</f>
        <v>3.3</v>
      </c>
      <c r="AO45" s="7"/>
      <c r="AP45" s="9">
        <f>AL45</f>
        <v>5017.15</v>
      </c>
      <c r="AQ45" s="7"/>
      <c r="AR45" s="9">
        <v>1.64</v>
      </c>
      <c r="AS45" s="7"/>
      <c r="AT45" s="9">
        <v>8.58</v>
      </c>
      <c r="AU45" s="7"/>
      <c r="AV45" s="9">
        <f>ROUND(AN45+AR45,5)</f>
        <v>4.94</v>
      </c>
      <c r="AW45" s="7"/>
      <c r="AX45" s="9">
        <f>ROUND(AP45+AT45,5)</f>
        <v>5025.73</v>
      </c>
      <c r="AY45" s="7"/>
      <c r="AZ45" s="9">
        <v>13.7</v>
      </c>
      <c r="BA45" s="7"/>
      <c r="BB45" s="9">
        <v>71.45999999999999</v>
      </c>
      <c r="BC45" s="7"/>
      <c r="BD45" s="9">
        <v>22.46</v>
      </c>
      <c r="BE45" s="7"/>
      <c r="BF45" s="9">
        <v>117.19</v>
      </c>
      <c r="BG45" s="7"/>
      <c r="BH45" s="9">
        <v>0</v>
      </c>
      <c r="BI45" s="7"/>
      <c r="BJ45" s="7"/>
      <c r="BK45" s="7"/>
      <c r="BL45" s="9">
        <f>ROUND(AF45+AV45+AZ45+BD45+BH45,5)</f>
        <v>58.62</v>
      </c>
      <c r="BM45" s="7"/>
      <c r="BN45" s="9">
        <f>ROUND(AH45+AX45+BB45+BF45+BJ45,5)</f>
        <v>5305.85</v>
      </c>
      <c r="BO45" s="7"/>
      <c r="BP45" s="9">
        <v>0</v>
      </c>
      <c r="BQ45" s="7"/>
      <c r="BR45" s="7"/>
      <c r="BS45" s="7"/>
      <c r="BT45" s="9">
        <f>ROUND(P45+T45+BL45+BP45,5)</f>
        <v>452.6</v>
      </c>
      <c r="BU45" s="7"/>
      <c r="BV45" s="9">
        <f>ROUND(R45+V45+BN45+BR45,5)</f>
        <v>11457.33</v>
      </c>
    </row>
    <row r="46" ht="14.5" customHeight="1">
      <c r="A46" s="4"/>
      <c r="B46" s="4"/>
      <c r="C46" s="4"/>
      <c r="D46" s="4"/>
      <c r="E46" t="s" s="4">
        <v>147</v>
      </c>
      <c r="F46" s="4"/>
      <c r="G46" s="4"/>
      <c r="H46" s="9">
        <v>0</v>
      </c>
      <c r="I46" s="7"/>
      <c r="J46" s="9">
        <v>0</v>
      </c>
      <c r="K46" s="7"/>
      <c r="L46" s="9">
        <v>0</v>
      </c>
      <c r="M46" s="7"/>
      <c r="N46" s="9">
        <v>0</v>
      </c>
      <c r="O46" s="7"/>
      <c r="P46" s="9">
        <f>ROUND(H46+L46,5)</f>
        <v>0</v>
      </c>
      <c r="Q46" s="7"/>
      <c r="R46" s="9">
        <f>ROUND(J46+N46,5)</f>
        <v>0</v>
      </c>
      <c r="S46" s="7"/>
      <c r="T46" s="9">
        <v>0</v>
      </c>
      <c r="U46" s="7"/>
      <c r="V46" s="9">
        <v>400</v>
      </c>
      <c r="W46" s="7"/>
      <c r="X46" s="9">
        <v>0</v>
      </c>
      <c r="Y46" s="7"/>
      <c r="Z46" s="9">
        <v>0</v>
      </c>
      <c r="AA46" s="7"/>
      <c r="AB46" s="9">
        <v>0</v>
      </c>
      <c r="AC46" s="7"/>
      <c r="AD46" s="9">
        <v>0</v>
      </c>
      <c r="AE46" s="7"/>
      <c r="AF46" s="9">
        <f>ROUND(X46+AB46,5)</f>
        <v>0</v>
      </c>
      <c r="AG46" s="7"/>
      <c r="AH46" s="9">
        <f>ROUND(Z46+AD46,5)</f>
        <v>0</v>
      </c>
      <c r="AI46" s="7"/>
      <c r="AJ46" s="9">
        <v>0</v>
      </c>
      <c r="AK46" s="7"/>
      <c r="AL46" s="9"/>
      <c r="AM46" s="7"/>
      <c r="AN46" s="9">
        <f>AJ46</f>
        <v>0</v>
      </c>
      <c r="AO46" s="7"/>
      <c r="AP46" s="9"/>
      <c r="AQ46" s="7"/>
      <c r="AR46" s="9">
        <v>0</v>
      </c>
      <c r="AS46" s="7"/>
      <c r="AT46" s="9"/>
      <c r="AU46" s="7"/>
      <c r="AV46" s="9">
        <f>ROUND(AN46+AR46,5)</f>
        <v>0</v>
      </c>
      <c r="AW46" s="7"/>
      <c r="AX46" s="9"/>
      <c r="AY46" s="7"/>
      <c r="AZ46" s="9">
        <v>0</v>
      </c>
      <c r="BA46" s="7"/>
      <c r="BB46" s="9">
        <v>0</v>
      </c>
      <c r="BC46" s="7"/>
      <c r="BD46" s="9">
        <v>0</v>
      </c>
      <c r="BE46" s="7"/>
      <c r="BF46" s="9"/>
      <c r="BG46" s="7"/>
      <c r="BH46" s="9">
        <v>0</v>
      </c>
      <c r="BI46" s="7"/>
      <c r="BJ46" s="7"/>
      <c r="BK46" s="7"/>
      <c r="BL46" s="9">
        <f>ROUND(AF46+AV46+AZ46+BD46+BH46,5)</f>
        <v>0</v>
      </c>
      <c r="BM46" s="7"/>
      <c r="BN46" s="9">
        <f>ROUND(AH46+AX46+BB46+BF46+BJ46,5)</f>
        <v>0</v>
      </c>
      <c r="BO46" s="7"/>
      <c r="BP46" s="9">
        <v>0</v>
      </c>
      <c r="BQ46" s="7"/>
      <c r="BR46" s="7"/>
      <c r="BS46" s="7"/>
      <c r="BT46" s="9">
        <f>ROUND(P46+T46+BL46+BP46,5)</f>
        <v>0</v>
      </c>
      <c r="BU46" s="7"/>
      <c r="BV46" s="9">
        <f>ROUND(R46+V46+BN46+BR46,5)</f>
        <v>400</v>
      </c>
    </row>
    <row r="47" ht="14.5" customHeight="1">
      <c r="A47" s="4"/>
      <c r="B47" s="4"/>
      <c r="C47" s="4"/>
      <c r="D47" s="4"/>
      <c r="E47" t="s" s="4">
        <v>127</v>
      </c>
      <c r="F47" s="4"/>
      <c r="G47" s="4"/>
      <c r="H47" s="9">
        <v>360.06</v>
      </c>
      <c r="I47" s="7"/>
      <c r="J47" s="9">
        <v>2190.16</v>
      </c>
      <c r="K47" s="7"/>
      <c r="L47" s="9">
        <v>76.48</v>
      </c>
      <c r="M47" s="7"/>
      <c r="N47" s="9">
        <v>218.68</v>
      </c>
      <c r="O47" s="7"/>
      <c r="P47" s="9">
        <f>ROUND(H47+L47,5)</f>
        <v>436.54</v>
      </c>
      <c r="Q47" s="7"/>
      <c r="R47" s="9">
        <f>ROUND(J47+N47,5)</f>
        <v>2408.84</v>
      </c>
      <c r="S47" s="7"/>
      <c r="T47" s="9">
        <v>101.94</v>
      </c>
      <c r="U47" s="7"/>
      <c r="V47" s="9">
        <v>291.6</v>
      </c>
      <c r="W47" s="7"/>
      <c r="X47" s="9">
        <v>40.06</v>
      </c>
      <c r="Y47" s="7"/>
      <c r="Z47" s="9">
        <v>114.56</v>
      </c>
      <c r="AA47" s="7"/>
      <c r="AB47" s="9">
        <v>76.48</v>
      </c>
      <c r="AC47" s="7"/>
      <c r="AD47" s="9">
        <v>218.7</v>
      </c>
      <c r="AE47" s="7"/>
      <c r="AF47" s="9">
        <f>ROUND(X47+AB47,5)</f>
        <v>116.54</v>
      </c>
      <c r="AG47" s="7"/>
      <c r="AH47" s="9">
        <f>ROUND(Z47+AD47,5)</f>
        <v>333.26</v>
      </c>
      <c r="AI47" s="7"/>
      <c r="AJ47" s="9">
        <v>355.18</v>
      </c>
      <c r="AK47" s="7"/>
      <c r="AL47" s="9">
        <v>3062.49</v>
      </c>
      <c r="AM47" s="7"/>
      <c r="AN47" s="9">
        <f>AJ47</f>
        <v>355.18</v>
      </c>
      <c r="AO47" s="7"/>
      <c r="AP47" s="9">
        <f>AL47</f>
        <v>3062.49</v>
      </c>
      <c r="AQ47" s="7"/>
      <c r="AR47" s="9">
        <v>10.92</v>
      </c>
      <c r="AS47" s="7"/>
      <c r="AT47" s="9">
        <v>31.24</v>
      </c>
      <c r="AU47" s="7"/>
      <c r="AV47" s="9">
        <f>ROUND(AN47+AR47,5)</f>
        <v>366.1</v>
      </c>
      <c r="AW47" s="7"/>
      <c r="AX47" s="9">
        <f>ROUND(AP47+AT47,5)</f>
        <v>3093.73</v>
      </c>
      <c r="AY47" s="7"/>
      <c r="AZ47" s="9">
        <v>257.68</v>
      </c>
      <c r="BA47" s="7"/>
      <c r="BB47" s="9">
        <v>2260.36</v>
      </c>
      <c r="BC47" s="7"/>
      <c r="BD47" s="9">
        <v>149.28</v>
      </c>
      <c r="BE47" s="7"/>
      <c r="BF47" s="9">
        <v>426.98</v>
      </c>
      <c r="BG47" s="7"/>
      <c r="BH47" s="9">
        <v>0</v>
      </c>
      <c r="BI47" s="7"/>
      <c r="BJ47" s="7"/>
      <c r="BK47" s="7"/>
      <c r="BL47" s="9">
        <f>ROUND(AF47+AV47+AZ47+BD47+BH47,5)</f>
        <v>889.6</v>
      </c>
      <c r="BM47" s="7"/>
      <c r="BN47" s="9">
        <f>ROUND(AH47+AX47+BB47+BF47+BJ47,5)</f>
        <v>6114.33</v>
      </c>
      <c r="BO47" s="7"/>
      <c r="BP47" s="9">
        <v>0</v>
      </c>
      <c r="BQ47" s="7"/>
      <c r="BR47" s="7"/>
      <c r="BS47" s="7"/>
      <c r="BT47" s="9">
        <f>ROUND(P47+T47+BL47+BP47,5)</f>
        <v>1428.08</v>
      </c>
      <c r="BU47" s="7"/>
      <c r="BV47" s="9">
        <f>ROUND(R47+V47+BN47+BR47,5)</f>
        <v>8814.77</v>
      </c>
    </row>
    <row r="48" ht="14.5" customHeight="1">
      <c r="A48" s="4"/>
      <c r="B48" s="4"/>
      <c r="C48" s="4"/>
      <c r="D48" s="4"/>
      <c r="E48" t="s" s="4">
        <v>128</v>
      </c>
      <c r="F48" s="4"/>
      <c r="G48" s="4"/>
      <c r="H48" s="9">
        <v>33.39</v>
      </c>
      <c r="I48" s="7"/>
      <c r="J48" s="9">
        <v>1018.52</v>
      </c>
      <c r="K48" s="7"/>
      <c r="L48" s="9">
        <v>152.14</v>
      </c>
      <c r="M48" s="7"/>
      <c r="N48" s="9">
        <v>523.55</v>
      </c>
      <c r="O48" s="7"/>
      <c r="P48" s="9">
        <f>ROUND(H48+L48,5)</f>
        <v>185.53</v>
      </c>
      <c r="Q48" s="7"/>
      <c r="R48" s="9">
        <f>ROUND(J48+N48,5)</f>
        <v>1542.07</v>
      </c>
      <c r="S48" s="7"/>
      <c r="T48" s="9">
        <v>208.28</v>
      </c>
      <c r="U48" s="7"/>
      <c r="V48" s="9">
        <v>6989.84</v>
      </c>
      <c r="W48" s="7"/>
      <c r="X48" s="9">
        <v>77.12</v>
      </c>
      <c r="Y48" s="7"/>
      <c r="Z48" s="9">
        <v>260.52</v>
      </c>
      <c r="AA48" s="7"/>
      <c r="AB48" s="9">
        <v>148.28</v>
      </c>
      <c r="AC48" s="7"/>
      <c r="AD48" s="9">
        <v>544.42</v>
      </c>
      <c r="AE48" s="7"/>
      <c r="AF48" s="9">
        <f>ROUND(X48+AB48,5)</f>
        <v>225.4</v>
      </c>
      <c r="AG48" s="7"/>
      <c r="AH48" s="9">
        <f>ROUND(Z48+AD48,5)</f>
        <v>804.9400000000001</v>
      </c>
      <c r="AI48" s="7"/>
      <c r="AJ48" s="9">
        <v>50.93</v>
      </c>
      <c r="AK48" s="7"/>
      <c r="AL48" s="9">
        <v>932.4400000000001</v>
      </c>
      <c r="AM48" s="7"/>
      <c r="AN48" s="9">
        <f>AJ48</f>
        <v>50.93</v>
      </c>
      <c r="AO48" s="7"/>
      <c r="AP48" s="9">
        <f>AL48</f>
        <v>932.4400000000001</v>
      </c>
      <c r="AQ48" s="7"/>
      <c r="AR48" s="9">
        <v>28.85</v>
      </c>
      <c r="AS48" s="7"/>
      <c r="AT48" s="9">
        <v>110.28</v>
      </c>
      <c r="AU48" s="7"/>
      <c r="AV48" s="9">
        <f>ROUND(AN48+AR48,5)</f>
        <v>79.78</v>
      </c>
      <c r="AW48" s="7"/>
      <c r="AX48" s="9">
        <f>ROUND(AP48+AT48,5)</f>
        <v>1042.72</v>
      </c>
      <c r="AY48" s="7"/>
      <c r="AZ48" s="9">
        <v>258.83</v>
      </c>
      <c r="BA48" s="7"/>
      <c r="BB48" s="9">
        <v>574.84</v>
      </c>
      <c r="BC48" s="7"/>
      <c r="BD48" s="9">
        <v>1204.12</v>
      </c>
      <c r="BE48" s="7"/>
      <c r="BF48" s="9">
        <v>865.1799999999999</v>
      </c>
      <c r="BG48" s="7"/>
      <c r="BH48" s="9">
        <v>0</v>
      </c>
      <c r="BI48" s="7"/>
      <c r="BJ48" s="7"/>
      <c r="BK48" s="7"/>
      <c r="BL48" s="9">
        <f>ROUND(AF48+AV48+AZ48+BD48+BH48,5)</f>
        <v>1768.13</v>
      </c>
      <c r="BM48" s="7"/>
      <c r="BN48" s="9">
        <f>ROUND(AH48+AX48+BB48+BF48+BJ48,5)</f>
        <v>3287.68</v>
      </c>
      <c r="BO48" s="7"/>
      <c r="BP48" s="9">
        <v>0</v>
      </c>
      <c r="BQ48" s="7"/>
      <c r="BR48" s="7"/>
      <c r="BS48" s="7"/>
      <c r="BT48" s="9">
        <f>ROUND(P48+T48+BL48+BP48,5)</f>
        <v>2161.94</v>
      </c>
      <c r="BU48" s="7"/>
      <c r="BV48" s="9">
        <f>ROUND(R48+V48+BN48+BR48,5)</f>
        <v>11819.59</v>
      </c>
    </row>
    <row r="49" ht="14.5" customHeight="1">
      <c r="A49" s="4"/>
      <c r="B49" s="4"/>
      <c r="C49" s="4"/>
      <c r="D49" s="4"/>
      <c r="E49" t="s" s="4">
        <v>129</v>
      </c>
      <c r="F49" s="4"/>
      <c r="G49" s="4"/>
      <c r="H49" s="9">
        <v>5.2</v>
      </c>
      <c r="I49" s="7"/>
      <c r="J49" s="9"/>
      <c r="K49" s="7"/>
      <c r="L49" s="9">
        <v>27.34</v>
      </c>
      <c r="M49" s="7"/>
      <c r="N49" s="9"/>
      <c r="O49" s="7"/>
      <c r="P49" s="9">
        <f>ROUND(H49+L49,5)</f>
        <v>32.54</v>
      </c>
      <c r="Q49" s="7"/>
      <c r="R49" s="9"/>
      <c r="S49" s="7"/>
      <c r="T49" s="9">
        <v>1076.44</v>
      </c>
      <c r="U49" s="7"/>
      <c r="V49" s="9"/>
      <c r="W49" s="7"/>
      <c r="X49" s="9">
        <v>14.32</v>
      </c>
      <c r="Y49" s="7"/>
      <c r="Z49" s="9"/>
      <c r="AA49" s="7"/>
      <c r="AB49" s="9">
        <v>27.34</v>
      </c>
      <c r="AC49" s="7"/>
      <c r="AD49" s="9"/>
      <c r="AE49" s="7"/>
      <c r="AF49" s="9">
        <f>ROUND(X49+AB49,5)</f>
        <v>41.66</v>
      </c>
      <c r="AG49" s="7"/>
      <c r="AH49" s="9"/>
      <c r="AI49" s="7"/>
      <c r="AJ49" s="9">
        <v>7.82</v>
      </c>
      <c r="AK49" s="7"/>
      <c r="AL49" s="9"/>
      <c r="AM49" s="7"/>
      <c r="AN49" s="9">
        <f>AJ49</f>
        <v>7.82</v>
      </c>
      <c r="AO49" s="7"/>
      <c r="AP49" s="9"/>
      <c r="AQ49" s="7"/>
      <c r="AR49" s="9">
        <v>3.9</v>
      </c>
      <c r="AS49" s="7"/>
      <c r="AT49" s="9"/>
      <c r="AU49" s="7"/>
      <c r="AV49" s="9">
        <f>ROUND(AN49+AR49,5)</f>
        <v>11.72</v>
      </c>
      <c r="AW49" s="7"/>
      <c r="AX49" s="9"/>
      <c r="AY49" s="7"/>
      <c r="AZ49" s="9">
        <v>32.54</v>
      </c>
      <c r="BA49" s="7"/>
      <c r="BB49" s="9"/>
      <c r="BC49" s="7"/>
      <c r="BD49" s="9">
        <v>53.38</v>
      </c>
      <c r="BE49" s="7"/>
      <c r="BF49" s="9"/>
      <c r="BG49" s="7"/>
      <c r="BH49" s="9">
        <v>6000</v>
      </c>
      <c r="BI49" s="7"/>
      <c r="BJ49" s="7"/>
      <c r="BK49" s="7"/>
      <c r="BL49" s="9">
        <f>ROUND(AF49+AV49+AZ49+BD49+BH49,5)</f>
        <v>6139.3</v>
      </c>
      <c r="BM49" s="7"/>
      <c r="BN49" s="9"/>
      <c r="BO49" s="7"/>
      <c r="BP49" s="9">
        <v>0</v>
      </c>
      <c r="BQ49" s="7"/>
      <c r="BR49" s="7"/>
      <c r="BS49" s="7"/>
      <c r="BT49" s="9">
        <f>ROUND(P49+T49+BL49+BP49,5)</f>
        <v>7248.28</v>
      </c>
      <c r="BU49" s="7"/>
      <c r="BV49" s="9">
        <f>ROUND(R49+V49+BN49+BR49,5)</f>
        <v>0</v>
      </c>
    </row>
    <row r="50" ht="15" customHeight="1">
      <c r="A50" s="4"/>
      <c r="B50" s="4"/>
      <c r="C50" s="4"/>
      <c r="D50" s="4"/>
      <c r="E50" t="s" s="4">
        <v>130</v>
      </c>
      <c r="F50" s="4"/>
      <c r="G50" s="4"/>
      <c r="H50" s="10">
        <v>0</v>
      </c>
      <c r="I50" s="7"/>
      <c r="J50" s="10">
        <v>10.89</v>
      </c>
      <c r="K50" s="7"/>
      <c r="L50" s="10">
        <v>0</v>
      </c>
      <c r="M50" s="7"/>
      <c r="N50" s="10">
        <v>57.15</v>
      </c>
      <c r="O50" s="7"/>
      <c r="P50" s="10">
        <f>ROUND(H50+L50,5)</f>
        <v>0</v>
      </c>
      <c r="Q50" s="7"/>
      <c r="R50" s="10">
        <f>ROUND(J50+N50,5)</f>
        <v>68.04000000000001</v>
      </c>
      <c r="S50" s="7"/>
      <c r="T50" s="10">
        <v>0</v>
      </c>
      <c r="U50" s="7"/>
      <c r="V50" s="10">
        <v>1076.21</v>
      </c>
      <c r="W50" s="7"/>
      <c r="X50" s="10">
        <v>5957</v>
      </c>
      <c r="Y50" s="7"/>
      <c r="Z50" s="10">
        <v>29.94</v>
      </c>
      <c r="AA50" s="7"/>
      <c r="AB50" s="10">
        <v>0</v>
      </c>
      <c r="AC50" s="7"/>
      <c r="AD50" s="10">
        <v>57.16</v>
      </c>
      <c r="AE50" s="7"/>
      <c r="AF50" s="10">
        <f>ROUND(X50+AB50,5)</f>
        <v>5957</v>
      </c>
      <c r="AG50" s="7"/>
      <c r="AH50" s="10">
        <f>ROUND(Z50+AD50,5)</f>
        <v>87.09999999999999</v>
      </c>
      <c r="AI50" s="7"/>
      <c r="AJ50" s="10">
        <v>0</v>
      </c>
      <c r="AK50" s="7"/>
      <c r="AL50" s="10">
        <v>15016.33</v>
      </c>
      <c r="AM50" s="7"/>
      <c r="AN50" s="10">
        <f>AJ50</f>
        <v>0</v>
      </c>
      <c r="AO50" s="7"/>
      <c r="AP50" s="10">
        <f>AL50</f>
        <v>15016.33</v>
      </c>
      <c r="AQ50" s="7"/>
      <c r="AR50" s="10">
        <v>0</v>
      </c>
      <c r="AS50" s="7"/>
      <c r="AT50" s="10">
        <v>8.17</v>
      </c>
      <c r="AU50" s="7"/>
      <c r="AV50" s="10">
        <f>ROUND(AN50+AR50,5)</f>
        <v>0</v>
      </c>
      <c r="AW50" s="7"/>
      <c r="AX50" s="10">
        <f>ROUND(AP50+AT50,5)</f>
        <v>15024.5</v>
      </c>
      <c r="AY50" s="7"/>
      <c r="AZ50" s="10">
        <v>0</v>
      </c>
      <c r="BA50" s="7"/>
      <c r="BB50" s="10">
        <v>23068.05</v>
      </c>
      <c r="BC50" s="7"/>
      <c r="BD50" s="10">
        <v>0</v>
      </c>
      <c r="BE50" s="7"/>
      <c r="BF50" s="10">
        <v>111.6</v>
      </c>
      <c r="BG50" s="7"/>
      <c r="BH50" s="10">
        <v>545</v>
      </c>
      <c r="BI50" s="7"/>
      <c r="BJ50" s="7"/>
      <c r="BK50" s="7"/>
      <c r="BL50" s="10">
        <f>ROUND(AF50+AV50+AZ50+BD50+BH50,5)</f>
        <v>6502</v>
      </c>
      <c r="BM50" s="7"/>
      <c r="BN50" s="10">
        <f>ROUND(AH50+AX50+BB50+BF50+BJ50,5)</f>
        <v>38291.25</v>
      </c>
      <c r="BO50" s="7"/>
      <c r="BP50" s="10">
        <v>0</v>
      </c>
      <c r="BQ50" s="7"/>
      <c r="BR50" s="7"/>
      <c r="BS50" s="7"/>
      <c r="BT50" s="10">
        <f>ROUND(P50+T50+BL50+BP50,5)</f>
        <v>6502</v>
      </c>
      <c r="BU50" s="7"/>
      <c r="BV50" s="10">
        <f>ROUND(R50+V50+BN50+BR50,5)</f>
        <v>39435.5</v>
      </c>
    </row>
    <row r="51" ht="15" customHeight="1">
      <c r="A51" s="4"/>
      <c r="B51" s="4"/>
      <c r="C51" s="4"/>
      <c r="D51" t="s" s="4">
        <v>131</v>
      </c>
      <c r="E51" s="4"/>
      <c r="F51" s="4"/>
      <c r="G51" s="4"/>
      <c r="H51" s="12">
        <f>ROUND(SUM(H34:H50),5)</f>
        <v>2316.56</v>
      </c>
      <c r="I51" s="7"/>
      <c r="J51" s="12">
        <f>ROUND(SUM(J34:J50),5)</f>
        <v>15072.8</v>
      </c>
      <c r="K51" s="7"/>
      <c r="L51" s="12">
        <f>ROUND(SUM(L34:L50),5)</f>
        <v>9648.15</v>
      </c>
      <c r="M51" s="7"/>
      <c r="N51" s="12">
        <f>ROUND(SUM(N34:N50),5)</f>
        <v>56626.6</v>
      </c>
      <c r="O51" s="7"/>
      <c r="P51" s="12">
        <f>ROUND(H51+L51,5)</f>
        <v>11964.71</v>
      </c>
      <c r="Q51" s="7"/>
      <c r="R51" s="12">
        <f>ROUND(J51+N51,5)</f>
        <v>71699.399999999994</v>
      </c>
      <c r="S51" s="7"/>
      <c r="T51" s="12">
        <f>ROUND(SUM(T34:T50),5)</f>
        <v>8909.639999999999</v>
      </c>
      <c r="U51" s="7"/>
      <c r="V51" s="12">
        <f>ROUND(SUM(V34:V50),5)</f>
        <v>83503.12</v>
      </c>
      <c r="W51" s="7"/>
      <c r="X51" s="12">
        <f>ROUND(SUM(X34:X50),5)</f>
        <v>9198.16</v>
      </c>
      <c r="Y51" s="7"/>
      <c r="Z51" s="12">
        <f>ROUND(SUM(Z34:Z50),5)</f>
        <v>19986.37</v>
      </c>
      <c r="AA51" s="7"/>
      <c r="AB51" s="12">
        <f>ROUND(SUM(AB34:AB50),5)</f>
        <v>8269.33</v>
      </c>
      <c r="AC51" s="7"/>
      <c r="AD51" s="12">
        <f>ROUND(SUM(AD34:AD50),5)</f>
        <v>55661.5</v>
      </c>
      <c r="AE51" s="7"/>
      <c r="AF51" s="12">
        <f>ROUND(X51+AB51,5)</f>
        <v>17467.49</v>
      </c>
      <c r="AG51" s="7"/>
      <c r="AH51" s="12">
        <f>ROUND(Z51+AD51,5)</f>
        <v>75647.87</v>
      </c>
      <c r="AI51" s="7"/>
      <c r="AJ51" s="12">
        <f>ROUND(SUM(AJ34:AJ50),5)</f>
        <v>2657.65</v>
      </c>
      <c r="AK51" s="7"/>
      <c r="AL51" s="12">
        <f>ROUND(SUM(AL34:AL50),5)</f>
        <v>41907.3</v>
      </c>
      <c r="AM51" s="7"/>
      <c r="AN51" s="12">
        <f>AJ51</f>
        <v>2657.65</v>
      </c>
      <c r="AO51" s="7"/>
      <c r="AP51" s="12">
        <f>AL51</f>
        <v>41907.3</v>
      </c>
      <c r="AQ51" s="7"/>
      <c r="AR51" s="12">
        <f>ROUND(SUM(AR34:AR50),5)</f>
        <v>1915.35</v>
      </c>
      <c r="AS51" s="7"/>
      <c r="AT51" s="12">
        <f>ROUND(SUM(AT34:AT50),5)</f>
        <v>12105.08</v>
      </c>
      <c r="AU51" s="7"/>
      <c r="AV51" s="12">
        <f>ROUND(AN51+AR51,5)</f>
        <v>4573</v>
      </c>
      <c r="AW51" s="7"/>
      <c r="AX51" s="12">
        <f>ROUND(AP51+AT51,5)</f>
        <v>54012.38</v>
      </c>
      <c r="AY51" s="7"/>
      <c r="AZ51" s="12">
        <f>ROUND(SUM(AZ34:AZ50),5)</f>
        <v>8734.49</v>
      </c>
      <c r="BA51" s="7"/>
      <c r="BB51" s="12">
        <f>ROUND(SUM(BB34:BB50),5)</f>
        <v>79159.45</v>
      </c>
      <c r="BC51" s="7"/>
      <c r="BD51" s="12">
        <f>ROUND(SUM(BD34:BD50),5)</f>
        <v>7672.41</v>
      </c>
      <c r="BE51" s="7"/>
      <c r="BF51" s="12">
        <f>ROUND(SUM(BF34:BF50),5)</f>
        <v>34245.38</v>
      </c>
      <c r="BG51" s="7"/>
      <c r="BH51" s="12">
        <f>ROUND(SUM(BH34:BH50),5)</f>
        <v>6545</v>
      </c>
      <c r="BI51" s="7"/>
      <c r="BJ51" s="7"/>
      <c r="BK51" s="7"/>
      <c r="BL51" s="12">
        <f>ROUND(AF51+AV51+AZ51+BD51+BH51,5)</f>
        <v>44992.39</v>
      </c>
      <c r="BM51" s="7"/>
      <c r="BN51" s="12">
        <f>ROUND(AH51+AX51+BB51+BF51+BJ51,5)</f>
        <v>243065.08</v>
      </c>
      <c r="BO51" s="7"/>
      <c r="BP51" s="12">
        <f>ROUND(SUM(BP34:BP50),5)</f>
        <v>0</v>
      </c>
      <c r="BQ51" s="7"/>
      <c r="BR51" s="7"/>
      <c r="BS51" s="7"/>
      <c r="BT51" s="12">
        <f>ROUND(P51+T51+BL51+BP51,5)</f>
        <v>65866.740000000005</v>
      </c>
      <c r="BU51" s="7"/>
      <c r="BV51" s="12">
        <f>ROUND(R51+V51+BN51+BR51,5)</f>
        <v>398267.6</v>
      </c>
    </row>
    <row r="52" ht="15" customHeight="1">
      <c r="A52" s="4"/>
      <c r="B52" t="s" s="4">
        <v>132</v>
      </c>
      <c r="C52" s="4"/>
      <c r="D52" s="4"/>
      <c r="E52" s="4"/>
      <c r="F52" s="4"/>
      <c r="G52" s="4"/>
      <c r="H52" s="12">
        <f>ROUND(H4+H33-H51,5)</f>
        <v>-2316.56</v>
      </c>
      <c r="I52" s="7"/>
      <c r="J52" s="12">
        <f>ROUND(J4+J33-J51,5)</f>
        <v>-15072.8</v>
      </c>
      <c r="K52" s="7"/>
      <c r="L52" s="12">
        <f>ROUND(L4+L33-L51,5)</f>
        <v>-171.4</v>
      </c>
      <c r="M52" s="7"/>
      <c r="N52" s="12">
        <f>ROUND(N4+N33-N51,5)</f>
        <v>-44326.6</v>
      </c>
      <c r="O52" s="7"/>
      <c r="P52" s="12">
        <f>ROUND(H52+L52,5)</f>
        <v>-2487.96</v>
      </c>
      <c r="Q52" s="7"/>
      <c r="R52" s="12">
        <f>ROUND(J52+N52,5)</f>
        <v>-59399.4</v>
      </c>
      <c r="S52" s="7"/>
      <c r="T52" s="12">
        <f>ROUND(T4+T33-T51,5)</f>
        <v>11693.75</v>
      </c>
      <c r="U52" s="7"/>
      <c r="V52" s="12">
        <f>ROUND(V4+V33-V51,5)</f>
        <v>86496.88</v>
      </c>
      <c r="W52" s="7"/>
      <c r="X52" s="12">
        <f>ROUND(X4+X33-X51,5)</f>
        <v>-9198.16</v>
      </c>
      <c r="Y52" s="7"/>
      <c r="Z52" s="12">
        <f>ROUND(Z4+Z33-Z51,5)</f>
        <v>-19986.37</v>
      </c>
      <c r="AA52" s="7"/>
      <c r="AB52" s="12">
        <f>ROUND(AB4+AB33-AB51,5)</f>
        <v>-5769.33</v>
      </c>
      <c r="AC52" s="7"/>
      <c r="AD52" s="12">
        <f>ROUND(AD4+AD33-AD51,5)</f>
        <v>-18661.5</v>
      </c>
      <c r="AE52" s="7"/>
      <c r="AF52" s="12">
        <f>ROUND(X52+AB52,5)</f>
        <v>-14967.49</v>
      </c>
      <c r="AG52" s="7"/>
      <c r="AH52" s="12">
        <f>ROUND(Z52+AD52,5)</f>
        <v>-38647.87</v>
      </c>
      <c r="AI52" s="7"/>
      <c r="AJ52" s="12">
        <f>ROUND(AJ4+AJ33-AJ51,5)</f>
        <v>-2657.65</v>
      </c>
      <c r="AK52" s="7"/>
      <c r="AL52" s="12">
        <f>ROUND(AL4+AL33-AL51,5)</f>
        <v>2092.7</v>
      </c>
      <c r="AM52" s="7"/>
      <c r="AN52" s="12">
        <f>AJ52</f>
        <v>-2657.65</v>
      </c>
      <c r="AO52" s="7"/>
      <c r="AP52" s="12">
        <f>AL52</f>
        <v>2092.7</v>
      </c>
      <c r="AQ52" s="7"/>
      <c r="AR52" s="12">
        <f>ROUND(AR4+AR33-AR51,5)</f>
        <v>-1659.35</v>
      </c>
      <c r="AS52" s="7"/>
      <c r="AT52" s="12">
        <f>ROUND(AT4+AT33-AT51,5)</f>
        <v>37894.92</v>
      </c>
      <c r="AU52" s="7"/>
      <c r="AV52" s="12">
        <f>ROUND(AN52+AR52,5)</f>
        <v>-4317</v>
      </c>
      <c r="AW52" s="7"/>
      <c r="AX52" s="12">
        <f>ROUND(AP52+AT52,5)</f>
        <v>39987.62</v>
      </c>
      <c r="AY52" s="7"/>
      <c r="AZ52" s="12">
        <f>ROUND(AZ4+AZ33-AZ51,5)</f>
        <v>-7282.49</v>
      </c>
      <c r="BA52" s="7"/>
      <c r="BB52" s="12">
        <f>ROUND(BB4+BB33-BB51,5)</f>
        <v>-31159.45</v>
      </c>
      <c r="BC52" s="7"/>
      <c r="BD52" s="12">
        <f>ROUND(BD4+BD33-BD51,5)</f>
        <v>-7672.41</v>
      </c>
      <c r="BE52" s="7"/>
      <c r="BF52" s="12">
        <f>ROUND(BF4+BF33-BF51,5)</f>
        <v>-34245.38</v>
      </c>
      <c r="BG52" s="7"/>
      <c r="BH52" s="12">
        <f>ROUND(BH4+BH33-BH51,5)</f>
        <v>-6545</v>
      </c>
      <c r="BI52" s="7"/>
      <c r="BJ52" s="7"/>
      <c r="BK52" s="7"/>
      <c r="BL52" s="12">
        <f>ROUND(AF52+AV52+AZ52+BD52+BH52,5)</f>
        <v>-40784.39</v>
      </c>
      <c r="BM52" s="7"/>
      <c r="BN52" s="12">
        <f>ROUND(AH52+AX52+BB52+BF52+BJ52,5)</f>
        <v>-64065.08</v>
      </c>
      <c r="BO52" s="7"/>
      <c r="BP52" s="12">
        <f>ROUND(BP4+BP33-BP51,5)</f>
        <v>15000</v>
      </c>
      <c r="BQ52" s="7"/>
      <c r="BR52" s="7"/>
      <c r="BS52" s="7"/>
      <c r="BT52" s="12">
        <f>ROUND(P52+T52+BL52+BP52,5)</f>
        <v>-16578.6</v>
      </c>
      <c r="BU52" s="7"/>
      <c r="BV52" s="12">
        <f>ROUND(R52+V52+BN52+BR52,5)</f>
        <v>-36967.6</v>
      </c>
    </row>
    <row r="53" ht="11" customHeight="1">
      <c r="A53" t="s" s="4">
        <v>88</v>
      </c>
      <c r="B53" s="4"/>
      <c r="C53" s="4"/>
      <c r="D53" s="4"/>
      <c r="E53" s="4"/>
      <c r="F53" s="4"/>
      <c r="G53" s="4"/>
      <c r="H53" s="13">
        <f>H52</f>
        <v>-2316.56</v>
      </c>
      <c r="I53" s="4"/>
      <c r="J53" s="13">
        <f>J52</f>
        <v>-15072.8</v>
      </c>
      <c r="K53" s="4"/>
      <c r="L53" s="13">
        <f>L52</f>
        <v>-171.4</v>
      </c>
      <c r="M53" s="4"/>
      <c r="N53" s="13">
        <f>N52</f>
        <v>-44326.6</v>
      </c>
      <c r="O53" s="4"/>
      <c r="P53" s="13">
        <f>ROUND(H53+L53,5)</f>
        <v>-2487.96</v>
      </c>
      <c r="Q53" s="4"/>
      <c r="R53" s="13">
        <f>ROUND(J53+N53,5)</f>
        <v>-59399.4</v>
      </c>
      <c r="S53" s="4"/>
      <c r="T53" s="13">
        <f>T52</f>
        <v>11693.75</v>
      </c>
      <c r="U53" s="4"/>
      <c r="V53" s="13">
        <f>V52</f>
        <v>86496.88</v>
      </c>
      <c r="W53" s="4"/>
      <c r="X53" s="13">
        <f>X52</f>
        <v>-9198.16</v>
      </c>
      <c r="Y53" s="4"/>
      <c r="Z53" s="13">
        <f>Z52</f>
        <v>-19986.37</v>
      </c>
      <c r="AA53" s="4"/>
      <c r="AB53" s="13">
        <f>AB52</f>
        <v>-5769.33</v>
      </c>
      <c r="AC53" s="4"/>
      <c r="AD53" s="13">
        <f>AD52</f>
        <v>-18661.5</v>
      </c>
      <c r="AE53" s="4"/>
      <c r="AF53" s="13">
        <f>ROUND(X53+AB53,5)</f>
        <v>-14967.49</v>
      </c>
      <c r="AG53" s="4"/>
      <c r="AH53" s="13">
        <f>ROUND(Z53+AD53,5)</f>
        <v>-38647.87</v>
      </c>
      <c r="AI53" s="4"/>
      <c r="AJ53" s="13">
        <f>AJ52</f>
        <v>-2657.65</v>
      </c>
      <c r="AK53" s="4"/>
      <c r="AL53" s="13">
        <f>AL52</f>
        <v>2092.7</v>
      </c>
      <c r="AM53" s="4"/>
      <c r="AN53" s="13">
        <f>AJ53</f>
        <v>-2657.65</v>
      </c>
      <c r="AO53" s="4"/>
      <c r="AP53" s="13">
        <f>AL53</f>
        <v>2092.7</v>
      </c>
      <c r="AQ53" s="4"/>
      <c r="AR53" s="13">
        <f>AR52</f>
        <v>-1659.35</v>
      </c>
      <c r="AS53" s="4"/>
      <c r="AT53" s="13">
        <f>AT52</f>
        <v>37894.92</v>
      </c>
      <c r="AU53" s="4"/>
      <c r="AV53" s="13">
        <f>ROUND(AN53+AR53,5)</f>
        <v>-4317</v>
      </c>
      <c r="AW53" s="4"/>
      <c r="AX53" s="13">
        <f>ROUND(AP53+AT53,5)</f>
        <v>39987.62</v>
      </c>
      <c r="AY53" s="4"/>
      <c r="AZ53" s="13">
        <f>AZ52</f>
        <v>-7282.49</v>
      </c>
      <c r="BA53" s="4"/>
      <c r="BB53" s="13">
        <f>BB52</f>
        <v>-31159.45</v>
      </c>
      <c r="BC53" s="4"/>
      <c r="BD53" s="13">
        <f>BD52</f>
        <v>-7672.41</v>
      </c>
      <c r="BE53" s="4"/>
      <c r="BF53" s="13">
        <f>BF52</f>
        <v>-34245.38</v>
      </c>
      <c r="BG53" s="4"/>
      <c r="BH53" s="13">
        <f>BH52</f>
        <v>-6545</v>
      </c>
      <c r="BI53" s="4"/>
      <c r="BJ53" s="4"/>
      <c r="BK53" s="4"/>
      <c r="BL53" s="13">
        <f>ROUND(AF53+AV53+AZ53+BD53+BH53,5)</f>
        <v>-40784.39</v>
      </c>
      <c r="BM53" s="4"/>
      <c r="BN53" s="13">
        <f>ROUND(AH53+AX53+BB53+BF53+BJ53,5)</f>
        <v>-64065.08</v>
      </c>
      <c r="BO53" s="4"/>
      <c r="BP53" s="13">
        <f>BP52</f>
        <v>15000</v>
      </c>
      <c r="BQ53" s="4"/>
      <c r="BR53" s="4"/>
      <c r="BS53" s="4"/>
      <c r="BT53" s="13">
        <f>ROUND(P53+T53+BL53+BP53,5)</f>
        <v>-16578.6</v>
      </c>
      <c r="BU53" s="4"/>
      <c r="BV53" s="13">
        <f>ROUND(R53+V53+BN53+BR53,5)</f>
        <v>-36967.6</v>
      </c>
    </row>
  </sheetData>
  <mergeCells count="29">
    <mergeCell ref="H1:J1"/>
    <mergeCell ref="L1:N1"/>
    <mergeCell ref="X1:Z1"/>
    <mergeCell ref="AB1:AD1"/>
    <mergeCell ref="AF1:AH1"/>
    <mergeCell ref="AJ1:AL1"/>
    <mergeCell ref="AN1:AP1"/>
    <mergeCell ref="AR1:AT1"/>
    <mergeCell ref="AV1:AX1"/>
    <mergeCell ref="AZ1:BB1"/>
    <mergeCell ref="BD1:BF1"/>
    <mergeCell ref="BH1:BJ1"/>
    <mergeCell ref="H2:J2"/>
    <mergeCell ref="L2:N2"/>
    <mergeCell ref="P2:R2"/>
    <mergeCell ref="T2:V2"/>
    <mergeCell ref="X2:Z2"/>
    <mergeCell ref="AB2:AD2"/>
    <mergeCell ref="AF2:AH2"/>
    <mergeCell ref="AJ2:AL2"/>
    <mergeCell ref="AN2:AP2"/>
    <mergeCell ref="AR2:AT2"/>
    <mergeCell ref="AV2:AX2"/>
    <mergeCell ref="AZ2:BB2"/>
    <mergeCell ref="BD2:BF2"/>
    <mergeCell ref="BH2:BJ2"/>
    <mergeCell ref="BL2:BN2"/>
    <mergeCell ref="BP2:BR2"/>
    <mergeCell ref="BT2:BV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K13"/>
  <sheetViews>
    <sheetView workbookViewId="0" showGridLines="0" defaultGridColor="1"/>
  </sheetViews>
  <sheetFormatPr defaultColWidth="16.8333" defaultRowHeight="14.5" customHeight="1" outlineLevelRow="0" outlineLevelCol="0"/>
  <cols>
    <col min="1" max="11" width="16.8516" style="37" customWidth="1"/>
    <col min="12" max="16384" width="16.8516" style="37" customWidth="1"/>
  </cols>
  <sheetData>
    <row r="1" ht="13.55" customHeight="1">
      <c r="A1" t="s" s="38">
        <v>169</v>
      </c>
      <c r="B1" t="s" s="38">
        <v>170</v>
      </c>
      <c r="C1" s="32"/>
      <c r="D1" t="s" s="38">
        <v>171</v>
      </c>
      <c r="E1" t="s" s="38">
        <v>172</v>
      </c>
      <c r="F1" t="s" s="38">
        <v>173</v>
      </c>
      <c r="G1" t="s" s="38">
        <v>174</v>
      </c>
      <c r="H1" t="s" s="39">
        <v>175</v>
      </c>
      <c r="I1" s="32"/>
      <c r="J1" s="32"/>
      <c r="K1" s="32"/>
    </row>
    <row r="2" ht="13.55" customHeight="1">
      <c r="A2" t="s" s="40">
        <v>9</v>
      </c>
      <c r="B2" s="41">
        <f>'StmtofFinancialPosition'!G9</f>
        <v>82931.78</v>
      </c>
      <c r="C2" t="s" s="38">
        <v>176</v>
      </c>
      <c r="D2" s="42">
        <v>43522</v>
      </c>
      <c r="E2" s="43">
        <v>44445</v>
      </c>
      <c r="F2" s="44">
        <v>0.0025</v>
      </c>
      <c r="G2" s="44">
        <v>0.0025</v>
      </c>
      <c r="H2" s="32"/>
      <c r="I2" s="32"/>
      <c r="J2" s="32"/>
      <c r="K2" s="32"/>
    </row>
    <row r="3" ht="13.55" customHeight="1">
      <c r="A3" s="40"/>
      <c r="B3" s="41"/>
      <c r="C3" s="32"/>
      <c r="D3" s="42"/>
      <c r="E3" s="43"/>
      <c r="F3" s="44"/>
      <c r="G3" s="44"/>
      <c r="H3" s="32"/>
      <c r="I3" s="32"/>
      <c r="J3" s="32"/>
      <c r="K3" s="32"/>
    </row>
    <row r="4" ht="13.55" customHeight="1">
      <c r="A4" s="40"/>
      <c r="B4" s="41"/>
      <c r="C4" s="32"/>
      <c r="D4" s="42"/>
      <c r="E4" s="43"/>
      <c r="F4" s="44"/>
      <c r="G4" s="44"/>
      <c r="H4" s="32"/>
      <c r="I4" s="32"/>
      <c r="J4" s="32"/>
      <c r="K4" s="32"/>
    </row>
    <row r="5" ht="26.55" customHeight="1">
      <c r="A5" s="32"/>
      <c r="B5" s="32"/>
      <c r="C5" s="32"/>
      <c r="D5" t="s" s="45">
        <v>177</v>
      </c>
      <c r="E5" t="s" s="46">
        <v>178</v>
      </c>
      <c r="F5" t="s" s="46">
        <v>179</v>
      </c>
      <c r="G5" s="32"/>
      <c r="H5" s="32"/>
      <c r="I5" s="32"/>
      <c r="J5" s="32"/>
      <c r="K5" s="32"/>
    </row>
    <row r="6" ht="13.55" customHeight="1">
      <c r="A6" t="s" s="40">
        <v>12</v>
      </c>
      <c r="B6" s="41">
        <f>'StmtofFinancialPosition'!G12</f>
        <v>9540.16</v>
      </c>
      <c r="C6" s="32"/>
      <c r="D6" s="47">
        <v>9443.110000000001</v>
      </c>
      <c r="E6" s="41">
        <v>0</v>
      </c>
      <c r="F6" s="48">
        <v>7.86</v>
      </c>
      <c r="G6" s="41">
        <f>D6+E6+F6</f>
        <v>9450.969999999999</v>
      </c>
      <c r="H6" t="s" s="46">
        <v>180</v>
      </c>
      <c r="I6" s="32"/>
      <c r="J6" s="32"/>
      <c r="K6" s="32"/>
    </row>
    <row r="7" ht="13.55" customHeight="1">
      <c r="A7" s="32"/>
      <c r="B7" s="32"/>
      <c r="C7" s="32"/>
      <c r="D7" s="49"/>
      <c r="E7" s="50"/>
      <c r="F7" s="48">
        <v>89.19</v>
      </c>
      <c r="G7" s="41">
        <f>G6+F7</f>
        <v>9540.16</v>
      </c>
      <c r="H7" t="s" s="46">
        <v>181</v>
      </c>
      <c r="I7" s="49"/>
      <c r="J7" s="49"/>
      <c r="K7" s="49"/>
    </row>
    <row r="8" ht="13.5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13.5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ht="13.55" customHeight="1">
      <c r="A10" s="32"/>
      <c r="B10" s="32"/>
      <c r="C10" s="51"/>
      <c r="D10" s="32"/>
      <c r="E10" s="32"/>
      <c r="F10" s="32"/>
      <c r="G10" s="32"/>
      <c r="H10" s="32"/>
      <c r="I10" s="32"/>
      <c r="J10" s="32"/>
      <c r="K10" s="32"/>
    </row>
    <row r="11" ht="13.5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ht="13.55" customHeight="1">
      <c r="A12" s="32"/>
      <c r="B12" t="s" s="46">
        <v>170</v>
      </c>
      <c r="C12" t="s" s="46">
        <v>182</v>
      </c>
      <c r="D12" s="52"/>
      <c r="E12" s="32"/>
      <c r="F12" s="32"/>
      <c r="G12" s="32"/>
      <c r="H12" s="32"/>
      <c r="I12" s="32"/>
      <c r="J12" s="32"/>
      <c r="K12" s="32"/>
    </row>
    <row r="13" ht="13.55" customHeight="1">
      <c r="A13" t="s" s="40">
        <v>11</v>
      </c>
      <c r="B13" s="53">
        <f>'StmtofFinancialPosition'!G11</f>
        <v>31538.54</v>
      </c>
      <c r="C13" s="44">
        <v>0.0001</v>
      </c>
      <c r="D13" s="41"/>
      <c r="E13" s="41"/>
      <c r="F13" s="41"/>
      <c r="G13" s="41"/>
      <c r="H13" s="41"/>
      <c r="I13" s="41"/>
      <c r="J13" s="41"/>
      <c r="K13" s="41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