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7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300" activeTab="1"/>
  </bookViews>
  <sheets>
    <sheet name="c4-Stmt. of Fin. Pos" sheetId="1" r:id="rId1"/>
    <sheet name="c4-Stmt of Activ Act. vs Bud" sheetId="4" r:id="rId2"/>
    <sheet name="c4-Stmt. of Activ. by Class" sheetId="3" r:id="rId3"/>
    <sheet name="c4-Stmt of Fin. Pos. by month" sheetId="2" r:id="rId4"/>
    <sheet name="c4-Stmt of Activ. by Month" sheetId="5" r:id="rId5"/>
    <sheet name="c4-AR Aging" sheetId="6" r:id="rId6"/>
    <sheet name="c4-AP Aging" sheetId="7" r:id="rId7"/>
  </sheets>
  <definedNames>
    <definedName name="_xlnm.Print_Titles" localSheetId="6">'c4-AP Aging'!$A:$B,'c4-AP Aging'!$1:$1</definedName>
    <definedName name="_xlnm.Print_Titles" localSheetId="5">'c4-AR Aging'!$A:$B,'c4-AR Aging'!$1:$1</definedName>
    <definedName name="_xlnm.Print_Titles" localSheetId="1">'c4-Stmt of Activ Act. vs Bud'!$A:$G,'c4-Stmt of Activ Act. vs Bud'!$1:$2</definedName>
    <definedName name="_xlnm.Print_Titles" localSheetId="4">'c4-Stmt of Activ. by Month'!$A:$G,'c4-Stmt of Activ. by Month'!$1:$1</definedName>
    <definedName name="_xlnm.Print_Titles" localSheetId="3">'c4-Stmt of Fin. Pos. by month'!$A:$G,'c4-Stmt of Fin. Pos. by month'!$1:$1</definedName>
    <definedName name="_xlnm.Print_Titles" localSheetId="2">'c4-Stmt. of Activ. by Class'!$A:$G,'c4-Stmt. of Activ. by Class'!$1:$3</definedName>
    <definedName name="_xlnm.Print_Titles" localSheetId="0">'c4-Stmt. of Fin. Pos'!$A:$G,'c4-Stmt. of Fin. Pos'!$1:$1</definedName>
    <definedName name="QB_COLUMN_192300" localSheetId="2" hidden="1">'c4-Stmt. of Activ. by Class'!$T$1</definedName>
    <definedName name="QB_COLUMN_192301" localSheetId="2" hidden="1">'c4-Stmt. of Activ. by Class'!$T$2</definedName>
    <definedName name="QB_COLUMN_193200" localSheetId="2" hidden="1">'c4-Stmt. of Activ. by Class'!$V$1</definedName>
    <definedName name="QB_COLUMN_193201" localSheetId="2" hidden="1">'c4-Stmt. of Activ. by Class'!$V$2</definedName>
    <definedName name="QB_COLUMN_212200" localSheetId="2" hidden="1">'c4-Stmt. of Activ. by Class'!$J$1</definedName>
    <definedName name="QB_COLUMN_212201" localSheetId="2" hidden="1">'c4-Stmt. of Activ. by Class'!$J$2</definedName>
    <definedName name="QB_COLUMN_213101" localSheetId="2" hidden="1">'c4-Stmt. of Activ. by Class'!$L$2</definedName>
    <definedName name="QB_COLUMN_222200" localSheetId="2" hidden="1">'c4-Stmt. of Activ. by Class'!$H$1</definedName>
    <definedName name="QB_COLUMN_222201" localSheetId="2" hidden="1">'c4-Stmt. of Activ. by Class'!$H$2</definedName>
    <definedName name="QB_COLUMN_22300" localSheetId="2" hidden="1">'c4-Stmt. of Activ. by Class'!$AR$1</definedName>
    <definedName name="QB_COLUMN_22301" localSheetId="2" hidden="1">'c4-Stmt. of Activ. by Class'!$AR$2</definedName>
    <definedName name="QB_COLUMN_23200" localSheetId="2" hidden="1">'c4-Stmt. of Activ. by Class'!$AT$1</definedName>
    <definedName name="QB_COLUMN_23201" localSheetId="2" hidden="1">'c4-Stmt. of Activ. by Class'!$AT$2</definedName>
    <definedName name="QB_COLUMN_242300" localSheetId="2" hidden="1">'c4-Stmt. of Activ. by Class'!$P$1</definedName>
    <definedName name="QB_COLUMN_242301" localSheetId="2" hidden="1">'c4-Stmt. of Activ. by Class'!$P$2</definedName>
    <definedName name="QB_COLUMN_29" localSheetId="0" hidden="1">'c4-Stmt. of Fin. Pos'!$H$1</definedName>
    <definedName name="QB_COLUMN_2920" localSheetId="3" hidden="1">'c4-Stmt of Fin. Pos. by month'!$H$1</definedName>
    <definedName name="QB_COLUMN_2921" localSheetId="4" hidden="1">'c4-Stmt of Activ. by Month'!$H$1</definedName>
    <definedName name="QB_COLUMN_2921" localSheetId="3" hidden="1">'c4-Stmt of Fin. Pos. by month'!$J$1</definedName>
    <definedName name="QB_COLUMN_29210" localSheetId="4" hidden="1">'c4-Stmt of Activ. by Month'!$Z$1</definedName>
    <definedName name="QB_COLUMN_29210" localSheetId="3" hidden="1">'c4-Stmt of Fin. Pos. by month'!$AB$1</definedName>
    <definedName name="QB_COLUMN_29211" localSheetId="4" hidden="1">'c4-Stmt of Activ. by Month'!$AB$1</definedName>
    <definedName name="QB_COLUMN_29211" localSheetId="3" hidden="1">'c4-Stmt of Fin. Pos. by month'!$AD$1</definedName>
    <definedName name="QB_COLUMN_29212" localSheetId="4" hidden="1">'c4-Stmt of Activ. by Month'!$AD$1</definedName>
    <definedName name="QB_COLUMN_2922" localSheetId="4" hidden="1">'c4-Stmt of Activ. by Month'!$J$1</definedName>
    <definedName name="QB_COLUMN_2922" localSheetId="3" hidden="1">'c4-Stmt of Fin. Pos. by month'!$L$1</definedName>
    <definedName name="QB_COLUMN_2923" localSheetId="4" hidden="1">'c4-Stmt of Activ. by Month'!$L$1</definedName>
    <definedName name="QB_COLUMN_2923" localSheetId="3" hidden="1">'c4-Stmt of Fin. Pos. by month'!$N$1</definedName>
    <definedName name="QB_COLUMN_2924" localSheetId="4" hidden="1">'c4-Stmt of Activ. by Month'!$N$1</definedName>
    <definedName name="QB_COLUMN_2924" localSheetId="3" hidden="1">'c4-Stmt of Fin. Pos. by month'!$P$1</definedName>
    <definedName name="QB_COLUMN_2925" localSheetId="4" hidden="1">'c4-Stmt of Activ. by Month'!$P$1</definedName>
    <definedName name="QB_COLUMN_2925" localSheetId="3" hidden="1">'c4-Stmt of Fin. Pos. by month'!$R$1</definedName>
    <definedName name="QB_COLUMN_2926" localSheetId="4" hidden="1">'c4-Stmt of Activ. by Month'!$R$1</definedName>
    <definedName name="QB_COLUMN_2926" localSheetId="3" hidden="1">'c4-Stmt of Fin. Pos. by month'!$T$1</definedName>
    <definedName name="QB_COLUMN_2927" localSheetId="4" hidden="1">'c4-Stmt of Activ. by Month'!$T$1</definedName>
    <definedName name="QB_COLUMN_2927" localSheetId="3" hidden="1">'c4-Stmt of Fin. Pos. by month'!$V$1</definedName>
    <definedName name="QB_COLUMN_2928" localSheetId="4" hidden="1">'c4-Stmt of Activ. by Month'!$V$1</definedName>
    <definedName name="QB_COLUMN_2928" localSheetId="3" hidden="1">'c4-Stmt of Fin. Pos. by month'!$X$1</definedName>
    <definedName name="QB_COLUMN_2929" localSheetId="4" hidden="1">'c4-Stmt of Activ. by Month'!$X$1</definedName>
    <definedName name="QB_COLUMN_2929" localSheetId="3" hidden="1">'c4-Stmt of Fin. Pos. by month'!$Z$1</definedName>
    <definedName name="QB_COLUMN_2930" localSheetId="4" hidden="1">'c4-Stmt of Activ. by Month'!$AF$1</definedName>
    <definedName name="QB_COLUMN_312200" localSheetId="2" hidden="1">'c4-Stmt. of Activ. by Class'!$X$1</definedName>
    <definedName name="QB_COLUMN_312201" localSheetId="2" hidden="1">'c4-Stmt. of Activ. by Class'!$X$2</definedName>
    <definedName name="QB_COLUMN_32101" localSheetId="2" hidden="1">'c4-Stmt. of Activ. by Class'!$N$2</definedName>
    <definedName name="QB_COLUMN_423011" localSheetId="2" hidden="1">'c4-Stmt. of Activ. by Class'!$BJ$2</definedName>
    <definedName name="QB_COLUMN_442101" localSheetId="2" hidden="1">'c4-Stmt. of Activ. by Class'!$BF$2</definedName>
    <definedName name="QB_COLUMN_452111" localSheetId="2" hidden="1">'c4-Stmt. of Activ. by Class'!$BH$2</definedName>
    <definedName name="QB_COLUMN_452300" localSheetId="2" hidden="1">'c4-Stmt. of Activ. by Class'!$AJ$1</definedName>
    <definedName name="QB_COLUMN_452301" localSheetId="2" hidden="1">'c4-Stmt. of Activ. by Class'!$AJ$2</definedName>
    <definedName name="QB_COLUMN_453200" localSheetId="2" hidden="1">'c4-Stmt. of Activ. by Class'!$AL$1</definedName>
    <definedName name="QB_COLUMN_453201" localSheetId="2" hidden="1">'c4-Stmt. of Activ. by Class'!$AL$2</definedName>
    <definedName name="QB_COLUMN_532200" localSheetId="2" hidden="1">'c4-Stmt. of Activ. by Class'!$AZ$1</definedName>
    <definedName name="QB_COLUMN_532201" localSheetId="2" hidden="1">'c4-Stmt. of Activ. by Class'!$AZ$2</definedName>
    <definedName name="QB_COLUMN_542200" localSheetId="2" hidden="1">'c4-Stmt. of Activ. by Class'!$AX$1</definedName>
    <definedName name="QB_COLUMN_542201" localSheetId="2" hidden="1">'c4-Stmt. of Activ. by Class'!$AX$2</definedName>
    <definedName name="QB_COLUMN_552300" localSheetId="2" hidden="1">'c4-Stmt. of Activ. by Class'!$AB$1</definedName>
    <definedName name="QB_COLUMN_552301" localSheetId="2" hidden="1">'c4-Stmt. of Activ. by Class'!$AB$2</definedName>
    <definedName name="QB_COLUMN_553200" localSheetId="2" hidden="1">'c4-Stmt. of Activ. by Class'!$AD$1</definedName>
    <definedName name="QB_COLUMN_553201" localSheetId="2" hidden="1">'c4-Stmt. of Activ. by Class'!$AD$2</definedName>
    <definedName name="QB_COLUMN_563101" localSheetId="2" hidden="1">'c4-Stmt. of Activ. by Class'!$AV$2</definedName>
    <definedName name="QB_COLUMN_573101" localSheetId="2" hidden="1">'c4-Stmt. of Activ. by Class'!$BD$2</definedName>
    <definedName name="QB_COLUMN_59200" localSheetId="1" hidden="1">'c4-Stmt of Activ Act. vs Bud'!$H$2</definedName>
    <definedName name="QB_COLUMN_592019" localSheetId="2" hidden="1">'c4-Stmt. of Activ. by Class'!$AF$3</definedName>
    <definedName name="QB_COLUMN_59202" localSheetId="2" hidden="1">'c4-Stmt. of Activ. by Class'!$CB$3</definedName>
    <definedName name="QB_COLUMN_592021" localSheetId="2" hidden="1">'c4-Stmt. of Activ. by Class'!$L$3</definedName>
    <definedName name="QB_COLUMN_592022" localSheetId="2" hidden="1">'c4-Stmt. of Activ. by Class'!$H$3</definedName>
    <definedName name="QB_COLUMN_592024" localSheetId="2" hidden="1">'c4-Stmt. of Activ. by Class'!$X$3</definedName>
    <definedName name="QB_COLUMN_59203" localSheetId="2" hidden="1">'c4-Stmt. of Activ. by Class'!$T$3</definedName>
    <definedName name="QB_COLUMN_592031" localSheetId="2" hidden="1">'c4-Stmt. of Activ. by Class'!$AN$3</definedName>
    <definedName name="QB_COLUMN_592044" localSheetId="2" hidden="1">'c4-Stmt. of Activ. by Class'!$DD$3</definedName>
    <definedName name="QB_COLUMN_592045" localSheetId="2" hidden="1">'c4-Stmt. of Activ. by Class'!$BL$3</definedName>
    <definedName name="QB_COLUMN_592053" localSheetId="2" hidden="1">'c4-Stmt. of Activ. by Class'!$CR$3</definedName>
    <definedName name="QB_COLUMN_592054" localSheetId="2" hidden="1">'c4-Stmt. of Activ. by Class'!$CN$3</definedName>
    <definedName name="QB_COLUMN_592055" localSheetId="2" hidden="1">'c4-Stmt. of Activ. by Class'!$AV$3</definedName>
    <definedName name="QB_COLUMN_592061" localSheetId="2" hidden="1">'c4-Stmt. of Activ. by Class'!$CV$3</definedName>
    <definedName name="QB_COLUMN_592064" localSheetId="2" hidden="1">'c4-Stmt. of Activ. by Class'!$BD$3</definedName>
    <definedName name="QB_COLUMN_592065" localSheetId="2" hidden="1">'c4-Stmt. of Activ. by Class'!$BH$3</definedName>
    <definedName name="QB_COLUMN_592067" localSheetId="2" hidden="1">'c4-Stmt. of Activ. by Class'!$BT$3</definedName>
    <definedName name="QB_COLUMN_592068" localSheetId="2" hidden="1">'c4-Stmt. of Activ. by Class'!$AR$3</definedName>
    <definedName name="QB_COLUMN_592069" localSheetId="2" hidden="1">'c4-Stmt. of Activ. by Class'!$BX$3</definedName>
    <definedName name="QB_COLUMN_592071" localSheetId="2" hidden="1">'c4-Stmt. of Activ. by Class'!$AB$3</definedName>
    <definedName name="QB_COLUMN_592074" localSheetId="2" hidden="1">'c4-Stmt. of Activ. by Class'!$DH$3</definedName>
    <definedName name="QB_COLUMN_59300" localSheetId="2" hidden="1">'c4-Stmt. of Activ. by Class'!$DL$3</definedName>
    <definedName name="QB_COLUMN_593019" localSheetId="2" hidden="1">'c4-Stmt. of Activ. by Class'!$AJ$3</definedName>
    <definedName name="QB_COLUMN_59302" localSheetId="2" hidden="1">'c4-Stmt. of Activ. by Class'!$CF$3</definedName>
    <definedName name="QB_COLUMN_593021" localSheetId="2" hidden="1">'c4-Stmt. of Activ. by Class'!$P$3</definedName>
    <definedName name="QB_COLUMN_593045" localSheetId="2" hidden="1">'c4-Stmt. of Activ. by Class'!$BP$3</definedName>
    <definedName name="QB_COLUMN_593055" localSheetId="2" hidden="1">'c4-Stmt. of Activ. by Class'!$AZ$3</definedName>
    <definedName name="QB_COLUMN_593056" localSheetId="2" hidden="1">'c4-Stmt. of Activ. by Class'!$CJ$3</definedName>
    <definedName name="QB_COLUMN_593057" localSheetId="2" hidden="1">'c4-Stmt. of Activ. by Class'!$CZ$3</definedName>
    <definedName name="QB_COLUMN_612200" localSheetId="2" hidden="1">'c4-Stmt. of Activ. by Class'!$BB$1</definedName>
    <definedName name="QB_COLUMN_612201" localSheetId="2" hidden="1">'c4-Stmt. of Activ. by Class'!$BB$2</definedName>
    <definedName name="QB_COLUMN_63620" localSheetId="1" hidden="1">'c4-Stmt of Activ Act. vs Bud'!$L$2</definedName>
    <definedName name="QB_COLUMN_642300" localSheetId="2" hidden="1">'c4-Stmt. of Activ. by Class'!$AF$1</definedName>
    <definedName name="QB_COLUMN_642301" localSheetId="2" hidden="1">'c4-Stmt. of Activ. by Class'!$AF$2</definedName>
    <definedName name="QB_COLUMN_64430" localSheetId="1" hidden="1">'c4-Stmt of Activ Act. vs Bud'!$N$2</definedName>
    <definedName name="QB_COLUMN_652300" localSheetId="2" hidden="1">'c4-Stmt. of Activ. by Class'!$AH$1</definedName>
    <definedName name="QB_COLUMN_652301" localSheetId="2" hidden="1">'c4-Stmt. of Activ. by Class'!$AH$2</definedName>
    <definedName name="QB_COLUMN_672300" localSheetId="2" hidden="1">'c4-Stmt. of Activ. by Class'!$AN$1</definedName>
    <definedName name="QB_COLUMN_672301" localSheetId="2" hidden="1">'c4-Stmt. of Activ. by Class'!$AN$2</definedName>
    <definedName name="QB_COLUMN_682300" localSheetId="2" hidden="1">'c4-Stmt. of Activ. by Class'!$Z$1</definedName>
    <definedName name="QB_COLUMN_682301" localSheetId="2" hidden="1">'c4-Stmt. of Activ. by Class'!$Z$2</definedName>
    <definedName name="QB_COLUMN_692300" localSheetId="2" hidden="1">'c4-Stmt. of Activ. by Class'!$AP$1</definedName>
    <definedName name="QB_COLUMN_692301" localSheetId="2" hidden="1">'c4-Stmt. of Activ. by Class'!$AP$2</definedName>
    <definedName name="QB_COLUMN_712300" localSheetId="2" hidden="1">'c4-Stmt. of Activ. by Class'!$R$1</definedName>
    <definedName name="QB_COLUMN_712301" localSheetId="2" hidden="1">'c4-Stmt. of Activ. by Class'!$R$2</definedName>
    <definedName name="QB_COLUMN_76210" localSheetId="1" hidden="1">'c4-Stmt of Activ Act. vs Bud'!$J$2</definedName>
    <definedName name="QB_COLUMN_762119" localSheetId="2" hidden="1">'c4-Stmt. of Activ. by Class'!$AH$3</definedName>
    <definedName name="QB_COLUMN_76212" localSheetId="2" hidden="1">'c4-Stmt. of Activ. by Class'!$CD$3</definedName>
    <definedName name="QB_COLUMN_762121" localSheetId="2" hidden="1">'c4-Stmt. of Activ. by Class'!$N$3</definedName>
    <definedName name="QB_COLUMN_762122" localSheetId="2" hidden="1">'c4-Stmt. of Activ. by Class'!$J$3</definedName>
    <definedName name="QB_COLUMN_762124" localSheetId="2" hidden="1">'c4-Stmt. of Activ. by Class'!$Z$3</definedName>
    <definedName name="QB_COLUMN_76213" localSheetId="2" hidden="1">'c4-Stmt. of Activ. by Class'!$V$3</definedName>
    <definedName name="QB_COLUMN_762131" localSheetId="2" hidden="1">'c4-Stmt. of Activ. by Class'!$AP$3</definedName>
    <definedName name="QB_COLUMN_762144" localSheetId="2" hidden="1">'c4-Stmt. of Activ. by Class'!$DF$3</definedName>
    <definedName name="QB_COLUMN_762145" localSheetId="2" hidden="1">'c4-Stmt. of Activ. by Class'!$BN$3</definedName>
    <definedName name="QB_COLUMN_762153" localSheetId="2" hidden="1">'c4-Stmt. of Activ. by Class'!$CT$3</definedName>
    <definedName name="QB_COLUMN_762154" localSheetId="2" hidden="1">'c4-Stmt. of Activ. by Class'!$CP$3</definedName>
    <definedName name="QB_COLUMN_762155" localSheetId="2" hidden="1">'c4-Stmt. of Activ. by Class'!$AX$3</definedName>
    <definedName name="QB_COLUMN_762161" localSheetId="2" hidden="1">'c4-Stmt. of Activ. by Class'!$CX$3</definedName>
    <definedName name="QB_COLUMN_762164" localSheetId="2" hidden="1">'c4-Stmt. of Activ. by Class'!$BF$3</definedName>
    <definedName name="QB_COLUMN_762165" localSheetId="2" hidden="1">'c4-Stmt. of Activ. by Class'!$BJ$3</definedName>
    <definedName name="QB_COLUMN_762167" localSheetId="2" hidden="1">'c4-Stmt. of Activ. by Class'!$BV$3</definedName>
    <definedName name="QB_COLUMN_762168" localSheetId="2" hidden="1">'c4-Stmt. of Activ. by Class'!$AT$3</definedName>
    <definedName name="QB_COLUMN_762169" localSheetId="2" hidden="1">'c4-Stmt. of Activ. by Class'!$BZ$3</definedName>
    <definedName name="QB_COLUMN_762171" localSheetId="2" hidden="1">'c4-Stmt. of Activ. by Class'!$AD$3</definedName>
    <definedName name="QB_COLUMN_762174" localSheetId="2" hidden="1">'c4-Stmt. of Activ. by Class'!$DJ$3</definedName>
    <definedName name="QB_COLUMN_76310" localSheetId="2" hidden="1">'c4-Stmt. of Activ. by Class'!$DN$3</definedName>
    <definedName name="QB_COLUMN_763119" localSheetId="2" hidden="1">'c4-Stmt. of Activ. by Class'!$AL$3</definedName>
    <definedName name="QB_COLUMN_76312" localSheetId="2" hidden="1">'c4-Stmt. of Activ. by Class'!$CH$3</definedName>
    <definedName name="QB_COLUMN_763121" localSheetId="2" hidden="1">'c4-Stmt. of Activ. by Class'!$R$3</definedName>
    <definedName name="QB_COLUMN_763145" localSheetId="2" hidden="1">'c4-Stmt. of Activ. by Class'!$BR$3</definedName>
    <definedName name="QB_COLUMN_763155" localSheetId="2" hidden="1">'c4-Stmt. of Activ. by Class'!$BB$3</definedName>
    <definedName name="QB_COLUMN_763156" localSheetId="2" hidden="1">'c4-Stmt. of Activ. by Class'!$CL$3</definedName>
    <definedName name="QB_COLUMN_763157" localSheetId="2" hidden="1">'c4-Stmt. of Activ. by Class'!$DB$3</definedName>
    <definedName name="QB_COLUMN_7721" localSheetId="6" hidden="1">'c4-AP Aging'!$C$1</definedName>
    <definedName name="QB_COLUMN_7721" localSheetId="5" hidden="1">'c4-AR Aging'!$C$1</definedName>
    <definedName name="QB_COLUMN_7722" localSheetId="6" hidden="1">'c4-AP Aging'!$E$1</definedName>
    <definedName name="QB_COLUMN_7722" localSheetId="5" hidden="1">'c4-AR Aging'!$E$1</definedName>
    <definedName name="QB_COLUMN_7723" localSheetId="6" hidden="1">'c4-AP Aging'!$G$1</definedName>
    <definedName name="QB_COLUMN_7723" localSheetId="5" hidden="1">'c4-AR Aging'!$G$1</definedName>
    <definedName name="QB_COLUMN_7724" localSheetId="6" hidden="1">'c4-AP Aging'!$I$1</definedName>
    <definedName name="QB_COLUMN_7724" localSheetId="5" hidden="1">'c4-AR Aging'!$I$1</definedName>
    <definedName name="QB_COLUMN_7725" localSheetId="6" hidden="1">'c4-AP Aging'!$K$1</definedName>
    <definedName name="QB_COLUMN_7725" localSheetId="5" hidden="1">'c4-AR Aging'!$K$1</definedName>
    <definedName name="QB_COLUMN_8030" localSheetId="6" hidden="1">'c4-AP Aging'!$M$1</definedName>
    <definedName name="QB_COLUMN_8030" localSheetId="5" hidden="1">'c4-AR Aging'!$M$1</definedName>
    <definedName name="QB_DATA_0" localSheetId="6" hidden="1">'c4-AP Aging'!$2:$2,'c4-AP Aging'!$3:$3,'c4-AP Aging'!$4:$4,'c4-AP Aging'!$5:$5,'c4-AP Aging'!$6:$6,'c4-AP Aging'!$7:$7,'c4-AP Aging'!$8:$8,'c4-AP Aging'!$9:$9,'c4-AP Aging'!$10:$10,'c4-AP Aging'!$11:$11,'c4-AP Aging'!$12:$12,'c4-AP Aging'!$13:$13,'c4-AP Aging'!$14:$14,'c4-AP Aging'!$15:$15,'c4-AP Aging'!$16:$16,'c4-AP Aging'!$17:$17</definedName>
    <definedName name="QB_DATA_0" localSheetId="5" hidden="1">'c4-AR Aging'!$2:$2,'c4-AR Aging'!$3:$3,'c4-AR Aging'!$4:$4,'c4-AR Aging'!$5:$5,'c4-AR Aging'!$6:$6,'c4-AR Aging'!$7:$7,'c4-AR Aging'!$8:$8,'c4-AR Aging'!$9:$9,'c4-AR Aging'!$10:$10,'c4-AR Aging'!$11:$11,'c4-AR Aging'!$12:$12,'c4-AR Aging'!$13:$13,'c4-AR Aging'!$14:$14,'c4-AR Aging'!$15:$15,'c4-AR Aging'!$16:$16,'c4-AR Aging'!$17:$17</definedName>
    <definedName name="QB_DATA_0" localSheetId="1" hidden="1">'c4-Stmt of Activ Act. vs Bud'!$6:$6,'c4-Stmt of Activ Act. vs Bud'!$7:$7,'c4-Stmt of Activ Act. vs Bud'!$8:$8,'c4-Stmt of Activ Act. vs Bud'!$9:$9,'c4-Stmt of Activ Act. vs Bud'!$12:$12,'c4-Stmt of Activ Act. vs Bud'!$13:$13,'c4-Stmt of Activ Act. vs Bud'!$14:$14,'c4-Stmt of Activ Act. vs Bud'!$15:$15,'c4-Stmt of Activ Act. vs Bud'!$16:$16,'c4-Stmt of Activ Act. vs Bud'!$17:$17,'c4-Stmt of Activ Act. vs Bud'!$20:$20,'c4-Stmt of Activ Act. vs Bud'!$21:$21,'c4-Stmt of Activ Act. vs Bud'!$22:$22,'c4-Stmt of Activ Act. vs Bud'!$23:$23,'c4-Stmt of Activ Act. vs Bud'!$24:$24,'c4-Stmt of Activ Act. vs Bud'!$25:$25</definedName>
    <definedName name="QB_DATA_0" localSheetId="4" hidden="1">'c4-Stmt of Activ. by Month'!$5:$5,'c4-Stmt of Activ. by Month'!$6:$6,'c4-Stmt of Activ. by Month'!$7:$7,'c4-Stmt of Activ. by Month'!$8:$8,'c4-Stmt of Activ. by Month'!$11:$11,'c4-Stmt of Activ. by Month'!$12:$12,'c4-Stmt of Activ. by Month'!$13:$13,'c4-Stmt of Activ. by Month'!$14:$14,'c4-Stmt of Activ. by Month'!$15:$15,'c4-Stmt of Activ. by Month'!$18:$18,'c4-Stmt of Activ. by Month'!$19:$19,'c4-Stmt of Activ. by Month'!$20:$20,'c4-Stmt of Activ. by Month'!$21:$21,'c4-Stmt of Activ. by Month'!$22:$22,'c4-Stmt of Activ. by Month'!$23:$23,'c4-Stmt of Activ. by Month'!$25:$25</definedName>
    <definedName name="QB_DATA_0" localSheetId="3" hidden="1">'c4-Stmt of Fin. Pos. by month'!$6:$6,'c4-Stmt of Fin. Pos. by month'!$7:$7,'c4-Stmt of Fin. Pos. by month'!$8:$8,'c4-Stmt of Fin. Pos. by month'!$12:$12,'c4-Stmt of Fin. Pos. by month'!$15:$15,'c4-Stmt of Fin. Pos. by month'!$16:$16,'c4-Stmt of Fin. Pos. by month'!$17:$17,'c4-Stmt of Fin. Pos. by month'!$19:$19,'c4-Stmt of Fin. Pos. by month'!$20:$20,'c4-Stmt of Fin. Pos. by month'!$22:$22,'c4-Stmt of Fin. Pos. by month'!$23:$23,'c4-Stmt of Fin. Pos. by month'!$27:$27,'c4-Stmt of Fin. Pos. by month'!$28:$28,'c4-Stmt of Fin. Pos. by month'!$29:$29,'c4-Stmt of Fin. Pos. by month'!$32:$32,'c4-Stmt of Fin. Pos. by month'!$39:$39</definedName>
    <definedName name="QB_DATA_0" localSheetId="2" hidden="1">'c4-Stmt. of Activ. by Class'!$7:$7,'c4-Stmt. of Activ. by Class'!$8:$8,'c4-Stmt. of Activ. by Class'!$9:$9,'c4-Stmt. of Activ. by Class'!$10:$10,'c4-Stmt. of Activ. by Class'!$13:$13,'c4-Stmt. of Activ. by Class'!$14:$14,'c4-Stmt. of Activ. by Class'!$15:$15,'c4-Stmt. of Activ. by Class'!$16:$16,'c4-Stmt. of Activ. by Class'!$17:$17,'c4-Stmt. of Activ. by Class'!$18:$18,'c4-Stmt. of Activ. by Class'!$21:$21,'c4-Stmt. of Activ. by Class'!$22:$22,'c4-Stmt. of Activ. by Class'!$23:$23,'c4-Stmt. of Activ. by Class'!$24:$24,'c4-Stmt. of Activ. by Class'!$25:$25,'c4-Stmt. of Activ. by Class'!$26:$26</definedName>
    <definedName name="QB_DATA_0" localSheetId="0" hidden="1">'c4-Stmt. of Fin. Pos'!$6:$6,'c4-Stmt. of Fin. Pos'!$7:$7,'c4-Stmt. of Fin. Pos'!$8:$8,'c4-Stmt. of Fin. Pos'!$12:$12,'c4-Stmt. of Fin. Pos'!$15:$15,'c4-Stmt. of Fin. Pos'!$16:$16,'c4-Stmt. of Fin. Pos'!$18:$18,'c4-Stmt. of Fin. Pos'!$19:$19,'c4-Stmt. of Fin. Pos'!$21:$21,'c4-Stmt. of Fin. Pos'!$22:$22,'c4-Stmt. of Fin. Pos'!$26:$26,'c4-Stmt. of Fin. Pos'!$27:$27,'c4-Stmt. of Fin. Pos'!$30:$30,'c4-Stmt. of Fin. Pos'!$37:$37,'c4-Stmt. of Fin. Pos'!$42:$42,'c4-Stmt. of Fin. Pos'!$43:$43</definedName>
    <definedName name="QB_DATA_1" localSheetId="5" hidden="1">'c4-AR Aging'!$18:$18,'c4-AR Aging'!$19:$19,'c4-AR Aging'!$20:$20,'c4-AR Aging'!$21:$21,'c4-AR Aging'!$22:$22,'c4-AR Aging'!$23:$23,'c4-AR Aging'!$24:$24,'c4-AR Aging'!$25:$25,'c4-AR Aging'!$26:$26,'c4-AR Aging'!$27:$27,'c4-AR Aging'!$28:$28,'c4-AR Aging'!$29:$29,'c4-AR Aging'!$30:$30,'c4-AR Aging'!$31:$31,'c4-AR Aging'!$32:$32,'c4-AR Aging'!$33:$33</definedName>
    <definedName name="QB_DATA_1" localSheetId="1" hidden="1">'c4-Stmt of Activ Act. vs Bud'!$27:$27,'c4-Stmt of Activ Act. vs Bud'!$28:$28,'c4-Stmt of Activ Act. vs Bud'!$29:$29,'c4-Stmt of Activ Act. vs Bud'!$32:$32,'c4-Stmt of Activ Act. vs Bud'!$33:$33,'c4-Stmt of Activ Act. vs Bud'!$34:$34,'c4-Stmt of Activ Act. vs Bud'!$36:$36,'c4-Stmt of Activ Act. vs Bud'!$39:$39,'c4-Stmt of Activ Act. vs Bud'!$40:$40,'c4-Stmt of Activ Act. vs Bud'!$41:$41,'c4-Stmt of Activ Act. vs Bud'!$42:$42,'c4-Stmt of Activ Act. vs Bud'!$43:$43,'c4-Stmt of Activ Act. vs Bud'!$44:$44,'c4-Stmt of Activ Act. vs Bud'!$45:$45,'c4-Stmt of Activ Act. vs Bud'!$46:$46,'c4-Stmt of Activ Act. vs Bud'!$47:$47</definedName>
    <definedName name="QB_DATA_1" localSheetId="4" hidden="1">'c4-Stmt of Activ. by Month'!$26:$26,'c4-Stmt of Activ. by Month'!$27:$27,'c4-Stmt of Activ. by Month'!$30:$30,'c4-Stmt of Activ. by Month'!$31:$31,'c4-Stmt of Activ. by Month'!$33:$33,'c4-Stmt of Activ. by Month'!$34:$34,'c4-Stmt of Activ. by Month'!$37:$37,'c4-Stmt of Activ. by Month'!$40:$40,'c4-Stmt of Activ. by Month'!$41:$41,'c4-Stmt of Activ. by Month'!$42:$42,'c4-Stmt of Activ. by Month'!$43:$43,'c4-Stmt of Activ. by Month'!$44:$44,'c4-Stmt of Activ. by Month'!$45:$45,'c4-Stmt of Activ. by Month'!$46:$46,'c4-Stmt of Activ. by Month'!$47:$47,'c4-Stmt of Activ. by Month'!$48:$48</definedName>
    <definedName name="QB_DATA_1" localSheetId="3" hidden="1">'c4-Stmt of Fin. Pos. by month'!$44:$44,'c4-Stmt of Fin. Pos. by month'!$45:$45,'c4-Stmt of Fin. Pos. by month'!$46:$46,'c4-Stmt of Fin. Pos. by month'!$48:$48,'c4-Stmt of Fin. Pos. by month'!$53:$53,'c4-Stmt of Fin. Pos. by month'!$54:$54,'c4-Stmt of Fin. Pos. by month'!$57:$57,'c4-Stmt of Fin. Pos. by month'!$58:$58,'c4-Stmt of Fin. Pos. by month'!$60:$60,'c4-Stmt of Fin. Pos. by month'!$61:$61,'c4-Stmt of Fin. Pos. by month'!$62:$62,'c4-Stmt of Fin. Pos. by month'!$63:$63,'c4-Stmt of Fin. Pos. by month'!$67:$67,'c4-Stmt of Fin. Pos. by month'!$71:$71,'c4-Stmt of Fin. Pos. by month'!$73:$73,'c4-Stmt of Fin. Pos. by month'!$74:$74</definedName>
    <definedName name="QB_DATA_1" localSheetId="2" hidden="1">'c4-Stmt. of Activ. by Class'!$28:$28,'c4-Stmt. of Activ. by Class'!$29:$29,'c4-Stmt. of Activ. by Class'!$30:$30,'c4-Stmt. of Activ. by Class'!$33:$33,'c4-Stmt. of Activ. by Class'!$34:$34,'c4-Stmt. of Activ. by Class'!$35:$35,'c4-Stmt. of Activ. by Class'!$37:$37,'c4-Stmt. of Activ. by Class'!$40:$40,'c4-Stmt. of Activ. by Class'!$41:$41,'c4-Stmt. of Activ. by Class'!$42:$42,'c4-Stmt. of Activ. by Class'!$43:$43,'c4-Stmt. of Activ. by Class'!$44:$44,'c4-Stmt. of Activ. by Class'!$45:$45,'c4-Stmt. of Activ. by Class'!$46:$46,'c4-Stmt. of Activ. by Class'!$47:$47,'c4-Stmt. of Activ. by Class'!$48:$48</definedName>
    <definedName name="QB_DATA_1" localSheetId="0" hidden="1">'c4-Stmt. of Fin. Pos'!$49:$49,'c4-Stmt. of Fin. Pos'!$50:$50,'c4-Stmt. of Fin. Pos'!$52:$52,'c4-Stmt. of Fin. Pos'!$53:$53,'c4-Stmt. of Fin. Pos'!$54:$54,'c4-Stmt. of Fin. Pos'!$58:$58,'c4-Stmt. of Fin. Pos'!$62:$62,'c4-Stmt. of Fin. Pos'!$64:$64,'c4-Stmt. of Fin. Pos'!$65:$65,'c4-Stmt. of Fin. Pos'!$66:$66,'c4-Stmt. of Fin. Pos'!$68:$68</definedName>
    <definedName name="QB_DATA_2" localSheetId="5" hidden="1">'c4-AR Aging'!$34:$34,'c4-AR Aging'!$35:$35,'c4-AR Aging'!$36:$36,'c4-AR Aging'!$37:$37,'c4-AR Aging'!$38:$38,'c4-AR Aging'!$39:$39,'c4-AR Aging'!$40:$40,'c4-AR Aging'!$41:$41,'c4-AR Aging'!$42:$42,'c4-AR Aging'!$43:$43,'c4-AR Aging'!$44:$44,'c4-AR Aging'!$45:$45,'c4-AR Aging'!$46:$46,'c4-AR Aging'!$47:$47,'c4-AR Aging'!$48:$48,'c4-AR Aging'!$49:$49</definedName>
    <definedName name="QB_DATA_2" localSheetId="1" hidden="1">'c4-Stmt of Activ Act. vs Bud'!$48:$48,'c4-Stmt of Activ Act. vs Bud'!$49:$49,'c4-Stmt of Activ Act. vs Bud'!$50:$50,'c4-Stmt of Activ Act. vs Bud'!$51:$51,'c4-Stmt of Activ Act. vs Bud'!$52:$52,'c4-Stmt of Activ Act. vs Bud'!$53:$53,'c4-Stmt of Activ Act. vs Bud'!$54:$54,'c4-Stmt of Activ Act. vs Bud'!$55:$55,'c4-Stmt of Activ Act. vs Bud'!$56:$56,'c4-Stmt of Activ Act. vs Bud'!$57:$57,'c4-Stmt of Activ Act. vs Bud'!$62:$62</definedName>
    <definedName name="QB_DATA_2" localSheetId="4" hidden="1">'c4-Stmt of Activ. by Month'!$49:$49,'c4-Stmt of Activ. by Month'!$50:$50,'c4-Stmt of Activ. by Month'!$51:$51,'c4-Stmt of Activ. by Month'!$52:$52,'c4-Stmt of Activ. by Month'!$53:$53,'c4-Stmt of Activ. by Month'!$54:$54,'c4-Stmt of Activ. by Month'!$55:$55,'c4-Stmt of Activ. by Month'!$56:$56,'c4-Stmt of Activ. by Month'!$57:$57,'c4-Stmt of Activ. by Month'!$62:$62</definedName>
    <definedName name="QB_DATA_2" localSheetId="3" hidden="1">'c4-Stmt of Fin. Pos. by month'!$75:$75,'c4-Stmt of Fin. Pos. by month'!$76:$76,'c4-Stmt of Fin. Pos. by month'!$79:$79,'c4-Stmt of Fin. Pos. by month'!$81:$81</definedName>
    <definedName name="QB_DATA_2" localSheetId="2" hidden="1">'c4-Stmt. of Activ. by Class'!$49:$49,'c4-Stmt. of Activ. by Class'!$50:$50,'c4-Stmt. of Activ. by Class'!$51:$51,'c4-Stmt. of Activ. by Class'!$52:$52,'c4-Stmt. of Activ. by Class'!$53:$53,'c4-Stmt. of Activ. by Class'!$54:$54,'c4-Stmt. of Activ. by Class'!$55:$55,'c4-Stmt. of Activ. by Class'!$56:$56,'c4-Stmt. of Activ. by Class'!$57:$57,'c4-Stmt. of Activ. by Class'!$58:$58,'c4-Stmt. of Activ. by Class'!$63:$63</definedName>
    <definedName name="QB_DATA_3" localSheetId="5" hidden="1">'c4-AR Aging'!$50:$50,'c4-AR Aging'!$51:$51,'c4-AR Aging'!$52:$52,'c4-AR Aging'!$53:$53,'c4-AR Aging'!$54:$54</definedName>
    <definedName name="QB_FORMULA_0" localSheetId="6" hidden="1">'c4-AP Aging'!$M$2,'c4-AP Aging'!$M$3,'c4-AP Aging'!$M$4,'c4-AP Aging'!$M$5,'c4-AP Aging'!$M$6,'c4-AP Aging'!$M$7,'c4-AP Aging'!$M$8,'c4-AP Aging'!$M$9,'c4-AP Aging'!$M$10,'c4-AP Aging'!$M$11,'c4-AP Aging'!$M$12,'c4-AP Aging'!$M$13,'c4-AP Aging'!$M$14,'c4-AP Aging'!$M$15,'c4-AP Aging'!$M$16,'c4-AP Aging'!$M$17</definedName>
    <definedName name="QB_FORMULA_0" localSheetId="5" hidden="1">'c4-AR Aging'!$M$2,'c4-AR Aging'!$M$3,'c4-AR Aging'!$M$4,'c4-AR Aging'!$M$5,'c4-AR Aging'!$M$6,'c4-AR Aging'!$M$7,'c4-AR Aging'!$M$8,'c4-AR Aging'!$M$9,'c4-AR Aging'!$M$10,'c4-AR Aging'!$M$11,'c4-AR Aging'!$M$12,'c4-AR Aging'!$M$13,'c4-AR Aging'!$M$14,'c4-AR Aging'!$M$15,'c4-AR Aging'!$M$16,'c4-AR Aging'!$M$17</definedName>
    <definedName name="QB_FORMULA_0" localSheetId="1" hidden="1">'c4-Stmt of Activ Act. vs Bud'!$L$6,'c4-Stmt of Activ Act. vs Bud'!$N$6,'c4-Stmt of Activ Act. vs Bud'!$L$7,'c4-Stmt of Activ Act. vs Bud'!$N$7,'c4-Stmt of Activ Act. vs Bud'!$L$8,'c4-Stmt of Activ Act. vs Bud'!$N$8,'c4-Stmt of Activ Act. vs Bud'!$H$10,'c4-Stmt of Activ Act. vs Bud'!$J$10,'c4-Stmt of Activ Act. vs Bud'!$L$10,'c4-Stmt of Activ Act. vs Bud'!$N$10,'c4-Stmt of Activ Act. vs Bud'!$L$12,'c4-Stmt of Activ Act. vs Bud'!$N$12,'c4-Stmt of Activ Act. vs Bud'!$L$13,'c4-Stmt of Activ Act. vs Bud'!$N$13,'c4-Stmt of Activ Act. vs Bud'!$L$14,'c4-Stmt of Activ Act. vs Bud'!$N$14</definedName>
    <definedName name="QB_FORMULA_0" localSheetId="4" hidden="1">'c4-Stmt of Activ. by Month'!$AF$5,'c4-Stmt of Activ. by Month'!$AF$6,'c4-Stmt of Activ. by Month'!$AF$7,'c4-Stmt of Activ. by Month'!$AF$8,'c4-Stmt of Activ. by Month'!$H$9,'c4-Stmt of Activ. by Month'!$J$9,'c4-Stmt of Activ. by Month'!$L$9,'c4-Stmt of Activ. by Month'!$N$9,'c4-Stmt of Activ. by Month'!$P$9,'c4-Stmt of Activ. by Month'!$R$9,'c4-Stmt of Activ. by Month'!$T$9,'c4-Stmt of Activ. by Month'!$V$9,'c4-Stmt of Activ. by Month'!$X$9,'c4-Stmt of Activ. by Month'!$Z$9,'c4-Stmt of Activ. by Month'!$AB$9,'c4-Stmt of Activ. by Month'!$AD$9</definedName>
    <definedName name="QB_FORMULA_0" localSheetId="3" hidden="1">'c4-Stmt of Fin. Pos. by month'!$H$9,'c4-Stmt of Fin. Pos. by month'!$J$9,'c4-Stmt of Fin. Pos. by month'!$L$9,'c4-Stmt of Fin. Pos. by month'!$N$9,'c4-Stmt of Fin. Pos. by month'!$P$9,'c4-Stmt of Fin. Pos. by month'!$R$9,'c4-Stmt of Fin. Pos. by month'!$T$9,'c4-Stmt of Fin. Pos. by month'!$V$9,'c4-Stmt of Fin. Pos. by month'!$X$9,'c4-Stmt of Fin. Pos. by month'!$Z$9,'c4-Stmt of Fin. Pos. by month'!$AB$9,'c4-Stmt of Fin. Pos. by month'!$AD$9,'c4-Stmt of Fin. Pos. by month'!$H$10,'c4-Stmt of Fin. Pos. by month'!$J$10,'c4-Stmt of Fin. Pos. by month'!$L$10,'c4-Stmt of Fin. Pos. by month'!$N$10</definedName>
    <definedName name="QB_FORMULA_0" localSheetId="2" hidden="1">'c4-Stmt. of Activ. by Class'!$P$7,'c4-Stmt. of Activ. by Class'!$R$7,'c4-Stmt. of Activ. by Class'!$AJ$7,'c4-Stmt. of Activ. by Class'!$AZ$7,'c4-Stmt. of Activ. by Class'!$BP$7,'c4-Stmt. of Activ. by Class'!$CF$7,'c4-Stmt. of Activ. by Class'!$CJ$7,'c4-Stmt. of Activ. by Class'!$CZ$7,'c4-Stmt. of Activ. by Class'!$DL$7,'c4-Stmt. of Activ. by Class'!$DN$7,'c4-Stmt. of Activ. by Class'!$P$8,'c4-Stmt. of Activ. by Class'!$R$8,'c4-Stmt. of Activ. by Class'!$AJ$8,'c4-Stmt. of Activ. by Class'!$AZ$8,'c4-Stmt. of Activ. by Class'!$BP$8,'c4-Stmt. of Activ. by Class'!$CF$8</definedName>
    <definedName name="QB_FORMULA_0" localSheetId="0" hidden="1">'c4-Stmt. of Fin. Pos'!$H$9,'c4-Stmt. of Fin. Pos'!$H$10,'c4-Stmt. of Fin. Pos'!$H$13,'c4-Stmt. of Fin. Pos'!$H$20,'c4-Stmt. of Fin. Pos'!$H$23,'c4-Stmt. of Fin. Pos'!$H$24,'c4-Stmt. of Fin. Pos'!$H$28,'c4-Stmt. of Fin. Pos'!$H$31,'c4-Stmt. of Fin. Pos'!$H$32,'c4-Stmt. of Fin. Pos'!$H$38,'c4-Stmt. of Fin. Pos'!$H$44,'c4-Stmt. of Fin. Pos'!$H$45,'c4-Stmt. of Fin. Pos'!$H$46,'c4-Stmt. of Fin. Pos'!$H$51,'c4-Stmt. of Fin. Pos'!$H$55,'c4-Stmt. of Fin. Pos'!$H$56</definedName>
    <definedName name="QB_FORMULA_1" localSheetId="6" hidden="1">'c4-AP Aging'!$C$18,'c4-AP Aging'!$E$18,'c4-AP Aging'!$G$18,'c4-AP Aging'!$I$18,'c4-AP Aging'!$K$18,'c4-AP Aging'!$M$18</definedName>
    <definedName name="QB_FORMULA_1" localSheetId="5" hidden="1">'c4-AR Aging'!$M$18,'c4-AR Aging'!$M$19,'c4-AR Aging'!$M$20,'c4-AR Aging'!$M$21,'c4-AR Aging'!$M$22,'c4-AR Aging'!$M$23,'c4-AR Aging'!$M$24,'c4-AR Aging'!$M$25,'c4-AR Aging'!$M$26,'c4-AR Aging'!$M$27,'c4-AR Aging'!$M$28,'c4-AR Aging'!$M$29,'c4-AR Aging'!$M$30,'c4-AR Aging'!$M$31,'c4-AR Aging'!$M$32,'c4-AR Aging'!$M$33</definedName>
    <definedName name="QB_FORMULA_1" localSheetId="1" hidden="1">'c4-Stmt of Activ Act. vs Bud'!$L$15,'c4-Stmt of Activ Act. vs Bud'!$N$15,'c4-Stmt of Activ Act. vs Bud'!$L$16,'c4-Stmt of Activ Act. vs Bud'!$N$16,'c4-Stmt of Activ Act. vs Bud'!$L$17,'c4-Stmt of Activ Act. vs Bud'!$N$17,'c4-Stmt of Activ Act. vs Bud'!$H$18,'c4-Stmt of Activ Act. vs Bud'!$J$18,'c4-Stmt of Activ Act. vs Bud'!$L$18,'c4-Stmt of Activ Act. vs Bud'!$N$18,'c4-Stmt of Activ Act. vs Bud'!$L$21,'c4-Stmt of Activ Act. vs Bud'!$N$21,'c4-Stmt of Activ Act. vs Bud'!$L$23,'c4-Stmt of Activ Act. vs Bud'!$N$23,'c4-Stmt of Activ Act. vs Bud'!$L$25,'c4-Stmt of Activ Act. vs Bud'!$N$25</definedName>
    <definedName name="QB_FORMULA_1" localSheetId="4" hidden="1">'c4-Stmt of Activ. by Month'!$AF$9,'c4-Stmt of Activ. by Month'!$AF$11,'c4-Stmt of Activ. by Month'!$AF$12,'c4-Stmt of Activ. by Month'!$AF$13,'c4-Stmt of Activ. by Month'!$AF$14,'c4-Stmt of Activ. by Month'!$AF$15,'c4-Stmt of Activ. by Month'!$H$16,'c4-Stmt of Activ. by Month'!$J$16,'c4-Stmt of Activ. by Month'!$L$16,'c4-Stmt of Activ. by Month'!$N$16,'c4-Stmt of Activ. by Month'!$P$16,'c4-Stmt of Activ. by Month'!$R$16,'c4-Stmt of Activ. by Month'!$T$16,'c4-Stmt of Activ. by Month'!$V$16,'c4-Stmt of Activ. by Month'!$X$16,'c4-Stmt of Activ. by Month'!$Z$16</definedName>
    <definedName name="QB_FORMULA_1" localSheetId="3" hidden="1">'c4-Stmt of Fin. Pos. by month'!$P$10,'c4-Stmt of Fin. Pos. by month'!$R$10,'c4-Stmt of Fin. Pos. by month'!$T$10,'c4-Stmt of Fin. Pos. by month'!$V$10,'c4-Stmt of Fin. Pos. by month'!$X$10,'c4-Stmt of Fin. Pos. by month'!$Z$10,'c4-Stmt of Fin. Pos. by month'!$AB$10,'c4-Stmt of Fin. Pos. by month'!$AD$10,'c4-Stmt of Fin. Pos. by month'!$H$13,'c4-Stmt of Fin. Pos. by month'!$J$13,'c4-Stmt of Fin. Pos. by month'!$L$13,'c4-Stmt of Fin. Pos. by month'!$N$13,'c4-Stmt of Fin. Pos. by month'!$P$13,'c4-Stmt of Fin. Pos. by month'!$R$13,'c4-Stmt of Fin. Pos. by month'!$T$13,'c4-Stmt of Fin. Pos. by month'!$V$13</definedName>
    <definedName name="QB_FORMULA_1" localSheetId="2" hidden="1">'c4-Stmt. of Activ. by Class'!$CJ$8,'c4-Stmt. of Activ. by Class'!$CZ$8,'c4-Stmt. of Activ. by Class'!$DL$8,'c4-Stmt. of Activ. by Class'!$DN$8,'c4-Stmt. of Activ. by Class'!$P$9,'c4-Stmt. of Activ. by Class'!$R$9,'c4-Stmt. of Activ. by Class'!$AJ$9,'c4-Stmt. of Activ. by Class'!$AZ$9,'c4-Stmt. of Activ. by Class'!$BP$9,'c4-Stmt. of Activ. by Class'!$CF$9,'c4-Stmt. of Activ. by Class'!$CJ$9,'c4-Stmt. of Activ. by Class'!$CZ$9,'c4-Stmt. of Activ. by Class'!$DL$9,'c4-Stmt. of Activ. by Class'!$DN$9,'c4-Stmt. of Activ. by Class'!$P$10,'c4-Stmt. of Activ. by Class'!$AJ$10</definedName>
    <definedName name="QB_FORMULA_1" localSheetId="0" hidden="1">'c4-Stmt. of Fin. Pos'!$H$59,'c4-Stmt. of Fin. Pos'!$H$60,'c4-Stmt. of Fin. Pos'!$H$67,'c4-Stmt. of Fin. Pos'!$H$69,'c4-Stmt. of Fin. Pos'!$H$70</definedName>
    <definedName name="QB_FORMULA_10" localSheetId="4" hidden="1">'c4-Stmt of Activ. by Month'!$J$63,'c4-Stmt of Activ. by Month'!$L$63,'c4-Stmt of Activ. by Month'!$N$63,'c4-Stmt of Activ. by Month'!$P$63,'c4-Stmt of Activ. by Month'!$R$63,'c4-Stmt of Activ. by Month'!$T$63,'c4-Stmt of Activ. by Month'!$V$63,'c4-Stmt of Activ. by Month'!$X$63,'c4-Stmt of Activ. by Month'!$Z$63,'c4-Stmt of Activ. by Month'!$AB$63,'c4-Stmt of Activ. by Month'!$AD$63,'c4-Stmt of Activ. by Month'!$AF$63,'c4-Stmt of Activ. by Month'!$H$64,'c4-Stmt of Activ. by Month'!$J$64,'c4-Stmt of Activ. by Month'!$L$64,'c4-Stmt of Activ. by Month'!$N$64</definedName>
    <definedName name="QB_FORMULA_10" localSheetId="3" hidden="1">'c4-Stmt of Fin. Pos. by month'!$P$55,'c4-Stmt of Fin. Pos. by month'!$R$55,'c4-Stmt of Fin. Pos. by month'!$T$55,'c4-Stmt of Fin. Pos. by month'!$V$55,'c4-Stmt of Fin. Pos. by month'!$X$55,'c4-Stmt of Fin. Pos. by month'!$Z$55,'c4-Stmt of Fin. Pos. by month'!$AB$55,'c4-Stmt of Fin. Pos. by month'!$AD$55,'c4-Stmt of Fin. Pos. by month'!$H$59,'c4-Stmt of Fin. Pos. by month'!$J$59,'c4-Stmt of Fin. Pos. by month'!$L$59,'c4-Stmt of Fin. Pos. by month'!$N$59,'c4-Stmt of Fin. Pos. by month'!$P$59,'c4-Stmt of Fin. Pos. by month'!$R$59,'c4-Stmt of Fin. Pos. by month'!$T$59,'c4-Stmt of Fin. Pos. by month'!$V$59</definedName>
    <definedName name="QB_FORMULA_10" localSheetId="2" hidden="1">'c4-Stmt. of Activ. by Class'!$CD$19,'c4-Stmt. of Activ. by Class'!$CF$19,'c4-Stmt. of Activ. by Class'!$CH$19,'c4-Stmt. of Activ. by Class'!$CJ$19,'c4-Stmt. of Activ. by Class'!$CL$19,'c4-Stmt. of Activ. by Class'!$CN$19,'c4-Stmt. of Activ. by Class'!$CR$19,'c4-Stmt. of Activ. by Class'!$CV$19,'c4-Stmt. of Activ. by Class'!$CZ$19,'c4-Stmt. of Activ. by Class'!$DD$19,'c4-Stmt. of Activ. by Class'!$DH$19,'c4-Stmt. of Activ. by Class'!$DJ$19,'c4-Stmt. of Activ. by Class'!$DL$19,'c4-Stmt. of Activ. by Class'!$DN$19,'c4-Stmt. of Activ. by Class'!$P$21,'c4-Stmt. of Activ. by Class'!$AJ$21</definedName>
    <definedName name="QB_FORMULA_11" localSheetId="4" hidden="1">'c4-Stmt of Activ. by Month'!$P$64,'c4-Stmt of Activ. by Month'!$R$64,'c4-Stmt of Activ. by Month'!$T$64,'c4-Stmt of Activ. by Month'!$V$64,'c4-Stmt of Activ. by Month'!$X$64,'c4-Stmt of Activ. by Month'!$Z$64,'c4-Stmt of Activ. by Month'!$AB$64,'c4-Stmt of Activ. by Month'!$AD$64,'c4-Stmt of Activ. by Month'!$AF$64,'c4-Stmt of Activ. by Month'!$H$65,'c4-Stmt of Activ. by Month'!$J$65,'c4-Stmt of Activ. by Month'!$L$65,'c4-Stmt of Activ. by Month'!$N$65,'c4-Stmt of Activ. by Month'!$P$65,'c4-Stmt of Activ. by Month'!$R$65,'c4-Stmt of Activ. by Month'!$T$65</definedName>
    <definedName name="QB_FORMULA_11" localSheetId="3" hidden="1">'c4-Stmt of Fin. Pos. by month'!$X$59,'c4-Stmt of Fin. Pos. by month'!$Z$59,'c4-Stmt of Fin. Pos. by month'!$AB$59,'c4-Stmt of Fin. Pos. by month'!$AD$59,'c4-Stmt of Fin. Pos. by month'!$H$64,'c4-Stmt of Fin. Pos. by month'!$J$64,'c4-Stmt of Fin. Pos. by month'!$L$64,'c4-Stmt of Fin. Pos. by month'!$N$64,'c4-Stmt of Fin. Pos. by month'!$P$64,'c4-Stmt of Fin. Pos. by month'!$R$64,'c4-Stmt of Fin. Pos. by month'!$T$64,'c4-Stmt of Fin. Pos. by month'!$V$64,'c4-Stmt of Fin. Pos. by month'!$X$64,'c4-Stmt of Fin. Pos. by month'!$Z$64,'c4-Stmt of Fin. Pos. by month'!$AB$64,'c4-Stmt of Fin. Pos. by month'!$AD$64</definedName>
    <definedName name="QB_FORMULA_11" localSheetId="2" hidden="1">'c4-Stmt. of Activ. by Class'!$AZ$21,'c4-Stmt. of Activ. by Class'!$BP$21,'c4-Stmt. of Activ. by Class'!$CF$21,'c4-Stmt. of Activ. by Class'!$CJ$21,'c4-Stmt. of Activ. by Class'!$CZ$21,'c4-Stmt. of Activ. by Class'!$DL$21,'c4-Stmt. of Activ. by Class'!$DN$21,'c4-Stmt. of Activ. by Class'!$P$22,'c4-Stmt. of Activ. by Class'!$AJ$22,'c4-Stmt. of Activ. by Class'!$AZ$22,'c4-Stmt. of Activ. by Class'!$BP$22,'c4-Stmt. of Activ. by Class'!$CF$22,'c4-Stmt. of Activ. by Class'!$CJ$22,'c4-Stmt. of Activ. by Class'!$CZ$22,'c4-Stmt. of Activ. by Class'!$DL$22,'c4-Stmt. of Activ. by Class'!$DN$22</definedName>
    <definedName name="QB_FORMULA_12" localSheetId="4" hidden="1">'c4-Stmt of Activ. by Month'!$V$65,'c4-Stmt of Activ. by Month'!$X$65,'c4-Stmt of Activ. by Month'!$Z$65,'c4-Stmt of Activ. by Month'!$AB$65,'c4-Stmt of Activ. by Month'!$AD$65,'c4-Stmt of Activ. by Month'!$AF$65</definedName>
    <definedName name="QB_FORMULA_12" localSheetId="3" hidden="1">'c4-Stmt of Fin. Pos. by month'!$H$65,'c4-Stmt of Fin. Pos. by month'!$J$65,'c4-Stmt of Fin. Pos. by month'!$L$65,'c4-Stmt of Fin. Pos. by month'!$N$65,'c4-Stmt of Fin. Pos. by month'!$P$65,'c4-Stmt of Fin. Pos. by month'!$R$65,'c4-Stmt of Fin. Pos. by month'!$T$65,'c4-Stmt of Fin. Pos. by month'!$V$65,'c4-Stmt of Fin. Pos. by month'!$X$65,'c4-Stmt of Fin. Pos. by month'!$Z$65,'c4-Stmt of Fin. Pos. by month'!$AB$65,'c4-Stmt of Fin. Pos. by month'!$AD$65,'c4-Stmt of Fin. Pos. by month'!$H$68,'c4-Stmt of Fin. Pos. by month'!$J$68,'c4-Stmt of Fin. Pos. by month'!$L$68,'c4-Stmt of Fin. Pos. by month'!$N$68</definedName>
    <definedName name="QB_FORMULA_12" localSheetId="2" hidden="1">'c4-Stmt. of Activ. by Class'!$P$23,'c4-Stmt. of Activ. by Class'!$AJ$23,'c4-Stmt. of Activ. by Class'!$AZ$23,'c4-Stmt. of Activ. by Class'!$BP$23,'c4-Stmt. of Activ. by Class'!$CF$23,'c4-Stmt. of Activ. by Class'!$CJ$23,'c4-Stmt. of Activ. by Class'!$CZ$23,'c4-Stmt. of Activ. by Class'!$DL$23,'c4-Stmt. of Activ. by Class'!$DN$23,'c4-Stmt. of Activ. by Class'!$P$24,'c4-Stmt. of Activ. by Class'!$R$24,'c4-Stmt. of Activ. by Class'!$AJ$24,'c4-Stmt. of Activ. by Class'!$AZ$24,'c4-Stmt. of Activ. by Class'!$BP$24,'c4-Stmt. of Activ. by Class'!$CF$24,'c4-Stmt. of Activ. by Class'!$CJ$24</definedName>
    <definedName name="QB_FORMULA_13" localSheetId="3" hidden="1">'c4-Stmt of Fin. Pos. by month'!$P$68,'c4-Stmt of Fin. Pos. by month'!$R$68,'c4-Stmt of Fin. Pos. by month'!$T$68,'c4-Stmt of Fin. Pos. by month'!$V$68,'c4-Stmt of Fin. Pos. by month'!$X$68,'c4-Stmt of Fin. Pos. by month'!$Z$68,'c4-Stmt of Fin. Pos. by month'!$AB$68,'c4-Stmt of Fin. Pos. by month'!$AD$68,'c4-Stmt of Fin. Pos. by month'!$H$69,'c4-Stmt of Fin. Pos. by month'!$J$69,'c4-Stmt of Fin. Pos. by month'!$L$69,'c4-Stmt of Fin. Pos. by month'!$N$69,'c4-Stmt of Fin. Pos. by month'!$P$69,'c4-Stmt of Fin. Pos. by month'!$R$69,'c4-Stmt of Fin. Pos. by month'!$T$69,'c4-Stmt of Fin. Pos. by month'!$V$69</definedName>
    <definedName name="QB_FORMULA_13" localSheetId="2" hidden="1">'c4-Stmt. of Activ. by Class'!$CZ$24,'c4-Stmt. of Activ. by Class'!$DL$24,'c4-Stmt. of Activ. by Class'!$DN$24,'c4-Stmt. of Activ. by Class'!$P$25,'c4-Stmt. of Activ. by Class'!$AJ$25,'c4-Stmt. of Activ. by Class'!$AZ$25,'c4-Stmt. of Activ. by Class'!$BP$25,'c4-Stmt. of Activ. by Class'!$CF$25,'c4-Stmt. of Activ. by Class'!$CJ$25,'c4-Stmt. of Activ. by Class'!$CZ$25,'c4-Stmt. of Activ. by Class'!$DL$25,'c4-Stmt. of Activ. by Class'!$DN$25,'c4-Stmt. of Activ. by Class'!$P$26,'c4-Stmt. of Activ. by Class'!$AJ$26,'c4-Stmt. of Activ. by Class'!$AZ$26,'c4-Stmt. of Activ. by Class'!$BP$26</definedName>
    <definedName name="QB_FORMULA_14" localSheetId="3" hidden="1">'c4-Stmt of Fin. Pos. by month'!$X$69,'c4-Stmt of Fin. Pos. by month'!$Z$69,'c4-Stmt of Fin. Pos. by month'!$AB$69,'c4-Stmt of Fin. Pos. by month'!$AD$69,'c4-Stmt of Fin. Pos. by month'!$H$77,'c4-Stmt of Fin. Pos. by month'!$J$77,'c4-Stmt of Fin. Pos. by month'!$L$77,'c4-Stmt of Fin. Pos. by month'!$N$77,'c4-Stmt of Fin. Pos. by month'!$P$77,'c4-Stmt of Fin. Pos. by month'!$R$77,'c4-Stmt of Fin. Pos. by month'!$T$77,'c4-Stmt of Fin. Pos. by month'!$V$77,'c4-Stmt of Fin. Pos. by month'!$X$77,'c4-Stmt of Fin. Pos. by month'!$Z$77,'c4-Stmt of Fin. Pos. by month'!$AB$77,'c4-Stmt of Fin. Pos. by month'!$AD$77</definedName>
    <definedName name="QB_FORMULA_14" localSheetId="2" hidden="1">'c4-Stmt. of Activ. by Class'!$CF$26,'c4-Stmt. of Activ. by Class'!$CJ$26,'c4-Stmt. of Activ. by Class'!$CL$26,'c4-Stmt. of Activ. by Class'!$CZ$26,'c4-Stmt. of Activ. by Class'!$DL$26,'c4-Stmt. of Activ. by Class'!$DN$26,'c4-Stmt. of Activ. by Class'!$P$28,'c4-Stmt. of Activ. by Class'!$AJ$28,'c4-Stmt. of Activ. by Class'!$AZ$28,'c4-Stmt. of Activ. by Class'!$BP$28,'c4-Stmt. of Activ. by Class'!$BR$28,'c4-Stmt. of Activ. by Class'!$CF$28,'c4-Stmt. of Activ. by Class'!$CJ$28,'c4-Stmt. of Activ. by Class'!$CL$28,'c4-Stmt. of Activ. by Class'!$CZ$28,'c4-Stmt. of Activ. by Class'!$DL$28</definedName>
    <definedName name="QB_FORMULA_15" localSheetId="3" hidden="1">'c4-Stmt of Fin. Pos. by month'!$H$80,'c4-Stmt of Fin. Pos. by month'!$J$80,'c4-Stmt of Fin. Pos. by month'!$L$80,'c4-Stmt of Fin. Pos. by month'!$N$80,'c4-Stmt of Fin. Pos. by month'!$P$80,'c4-Stmt of Fin. Pos. by month'!$R$80,'c4-Stmt of Fin. Pos. by month'!$T$80,'c4-Stmt of Fin. Pos. by month'!$V$80,'c4-Stmt of Fin. Pos. by month'!$X$80,'c4-Stmt of Fin. Pos. by month'!$Z$80,'c4-Stmt of Fin. Pos. by month'!$AB$80,'c4-Stmt of Fin. Pos. by month'!$AD$80,'c4-Stmt of Fin. Pos. by month'!$H$82,'c4-Stmt of Fin. Pos. by month'!$J$82,'c4-Stmt of Fin. Pos. by month'!$L$82,'c4-Stmt of Fin. Pos. by month'!$N$82</definedName>
    <definedName name="QB_FORMULA_15" localSheetId="2" hidden="1">'c4-Stmt. of Activ. by Class'!$DN$28,'c4-Stmt. of Activ. by Class'!$P$29,'c4-Stmt. of Activ. by Class'!$AJ$29,'c4-Stmt. of Activ. by Class'!$AZ$29,'c4-Stmt. of Activ. by Class'!$BP$29,'c4-Stmt. of Activ. by Class'!$BR$29,'c4-Stmt. of Activ. by Class'!$CF$29,'c4-Stmt. of Activ. by Class'!$CJ$29,'c4-Stmt. of Activ. by Class'!$CL$29,'c4-Stmt. of Activ. by Class'!$CZ$29,'c4-Stmt. of Activ. by Class'!$DL$29,'c4-Stmt. of Activ. by Class'!$DN$29,'c4-Stmt. of Activ. by Class'!$P$30,'c4-Stmt. of Activ. by Class'!$AJ$30,'c4-Stmt. of Activ. by Class'!$AZ$30,'c4-Stmt. of Activ. by Class'!$BP$30</definedName>
    <definedName name="QB_FORMULA_16" localSheetId="3" hidden="1">'c4-Stmt of Fin. Pos. by month'!$P$82,'c4-Stmt of Fin. Pos. by month'!$R$82,'c4-Stmt of Fin. Pos. by month'!$T$82,'c4-Stmt of Fin. Pos. by month'!$V$82,'c4-Stmt of Fin. Pos. by month'!$X$82,'c4-Stmt of Fin. Pos. by month'!$Z$82,'c4-Stmt of Fin. Pos. by month'!$AB$82,'c4-Stmt of Fin. Pos. by month'!$AD$82,'c4-Stmt of Fin. Pos. by month'!$H$83,'c4-Stmt of Fin. Pos. by month'!$J$83,'c4-Stmt of Fin. Pos. by month'!$L$83,'c4-Stmt of Fin. Pos. by month'!$N$83,'c4-Stmt of Fin. Pos. by month'!$P$83,'c4-Stmt of Fin. Pos. by month'!$R$83,'c4-Stmt of Fin. Pos. by month'!$T$83,'c4-Stmt of Fin. Pos. by month'!$V$83</definedName>
    <definedName name="QB_FORMULA_16" localSheetId="2" hidden="1">'c4-Stmt. of Activ. by Class'!$BR$30,'c4-Stmt. of Activ. by Class'!$CF$30,'c4-Stmt. of Activ. by Class'!$CJ$30,'c4-Stmt. of Activ. by Class'!$CL$30,'c4-Stmt. of Activ. by Class'!$CZ$30,'c4-Stmt. of Activ. by Class'!$DL$30,'c4-Stmt. of Activ. by Class'!$DN$30,'c4-Stmt. of Activ. by Class'!$H$31,'c4-Stmt. of Activ. by Class'!$L$31,'c4-Stmt. of Activ. by Class'!$P$31,'c4-Stmt. of Activ. by Class'!$T$31,'c4-Stmt. of Activ. by Class'!$X$31,'c4-Stmt. of Activ. by Class'!$AB$31,'c4-Stmt. of Activ. by Class'!$AF$31,'c4-Stmt. of Activ. by Class'!$AJ$31,'c4-Stmt. of Activ. by Class'!$AN$31</definedName>
    <definedName name="QB_FORMULA_17" localSheetId="3" hidden="1">'c4-Stmt of Fin. Pos. by month'!$X$83,'c4-Stmt of Fin. Pos. by month'!$Z$83,'c4-Stmt of Fin. Pos. by month'!$AB$83,'c4-Stmt of Fin. Pos. by month'!$AD$83</definedName>
    <definedName name="QB_FORMULA_17" localSheetId="2" hidden="1">'c4-Stmt. of Activ. by Class'!$AR$31,'c4-Stmt. of Activ. by Class'!$AV$31,'c4-Stmt. of Activ. by Class'!$AZ$31,'c4-Stmt. of Activ. by Class'!$BD$31,'c4-Stmt. of Activ. by Class'!$BF$31,'c4-Stmt. of Activ. by Class'!$BH$31,'c4-Stmt. of Activ. by Class'!$BJ$31,'c4-Stmt. of Activ. by Class'!$BL$31,'c4-Stmt. of Activ. by Class'!$BP$31,'c4-Stmt. of Activ. by Class'!$BR$31,'c4-Stmt. of Activ. by Class'!$BT$31,'c4-Stmt. of Activ. by Class'!$BX$31,'c4-Stmt. of Activ. by Class'!$CB$31,'c4-Stmt. of Activ. by Class'!$CF$31,'c4-Stmt. of Activ. by Class'!$CJ$31,'c4-Stmt. of Activ. by Class'!$CL$31</definedName>
    <definedName name="QB_FORMULA_18" localSheetId="2" hidden="1">'c4-Stmt. of Activ. by Class'!$CN$31,'c4-Stmt. of Activ. by Class'!$CR$31,'c4-Stmt. of Activ. by Class'!$CV$31,'c4-Stmt. of Activ. by Class'!$CZ$31,'c4-Stmt. of Activ. by Class'!$DD$31,'c4-Stmt. of Activ. by Class'!$DH$31,'c4-Stmt. of Activ. by Class'!$DJ$31,'c4-Stmt. of Activ. by Class'!$DL$31,'c4-Stmt. of Activ. by Class'!$DN$31,'c4-Stmt. of Activ. by Class'!$H$32,'c4-Stmt. of Activ. by Class'!$L$32,'c4-Stmt. of Activ. by Class'!$N$32,'c4-Stmt. of Activ. by Class'!$P$32,'c4-Stmt. of Activ. by Class'!$R$32,'c4-Stmt. of Activ. by Class'!$T$32,'c4-Stmt. of Activ. by Class'!$V$32</definedName>
    <definedName name="QB_FORMULA_19" localSheetId="2" hidden="1">'c4-Stmt. of Activ. by Class'!$X$32,'c4-Stmt. of Activ. by Class'!$AB$32,'c4-Stmt. of Activ. by Class'!$AF$32,'c4-Stmt. of Activ. by Class'!$AJ$32,'c4-Stmt. of Activ. by Class'!$AN$32,'c4-Stmt. of Activ. by Class'!$AP$32,'c4-Stmt. of Activ. by Class'!$AR$32,'c4-Stmt. of Activ. by Class'!$AV$32,'c4-Stmt. of Activ. by Class'!$AZ$32,'c4-Stmt. of Activ. by Class'!$BD$32,'c4-Stmt. of Activ. by Class'!$BF$32,'c4-Stmt. of Activ. by Class'!$BH$32,'c4-Stmt. of Activ. by Class'!$BJ$32,'c4-Stmt. of Activ. by Class'!$BL$32,'c4-Stmt. of Activ. by Class'!$BP$32,'c4-Stmt. of Activ. by Class'!$BR$32</definedName>
    <definedName name="QB_FORMULA_2" localSheetId="5" hidden="1">'c4-AR Aging'!$M$34,'c4-AR Aging'!$M$35,'c4-AR Aging'!$M$36,'c4-AR Aging'!$M$37,'c4-AR Aging'!$M$38,'c4-AR Aging'!$M$39,'c4-AR Aging'!$M$40,'c4-AR Aging'!$M$41,'c4-AR Aging'!$M$42,'c4-AR Aging'!$M$43,'c4-AR Aging'!$M$44,'c4-AR Aging'!$M$45,'c4-AR Aging'!$M$46,'c4-AR Aging'!$M$47,'c4-AR Aging'!$M$48,'c4-AR Aging'!$M$49</definedName>
    <definedName name="QB_FORMULA_2" localSheetId="1" hidden="1">'c4-Stmt of Activ Act. vs Bud'!$L$27,'c4-Stmt of Activ Act. vs Bud'!$N$27,'c4-Stmt of Activ Act. vs Bud'!$L$28,'c4-Stmt of Activ Act. vs Bud'!$N$28,'c4-Stmt of Activ Act. vs Bud'!$L$29,'c4-Stmt of Activ Act. vs Bud'!$N$29,'c4-Stmt of Activ Act. vs Bud'!$H$30,'c4-Stmt of Activ Act. vs Bud'!$J$30,'c4-Stmt of Activ Act. vs Bud'!$L$30,'c4-Stmt of Activ Act. vs Bud'!$N$30,'c4-Stmt of Activ Act. vs Bud'!$H$31,'c4-Stmt of Activ Act. vs Bud'!$J$31,'c4-Stmt of Activ Act. vs Bud'!$L$31,'c4-Stmt of Activ Act. vs Bud'!$N$31,'c4-Stmt of Activ Act. vs Bud'!$L$32,'c4-Stmt of Activ Act. vs Bud'!$N$32</definedName>
    <definedName name="QB_FORMULA_2" localSheetId="4" hidden="1">'c4-Stmt of Activ. by Month'!$AB$16,'c4-Stmt of Activ. by Month'!$AD$16,'c4-Stmt of Activ. by Month'!$AF$16,'c4-Stmt of Activ. by Month'!$AF$18,'c4-Stmt of Activ. by Month'!$AF$19,'c4-Stmt of Activ. by Month'!$AF$20,'c4-Stmt of Activ. by Month'!$AF$21,'c4-Stmt of Activ. by Month'!$AF$22,'c4-Stmt of Activ. by Month'!$AF$23,'c4-Stmt of Activ. by Month'!$AF$25,'c4-Stmt of Activ. by Month'!$AF$26,'c4-Stmt of Activ. by Month'!$AF$27,'c4-Stmt of Activ. by Month'!$H$28,'c4-Stmt of Activ. by Month'!$J$28,'c4-Stmt of Activ. by Month'!$L$28,'c4-Stmt of Activ. by Month'!$N$28</definedName>
    <definedName name="QB_FORMULA_2" localSheetId="3" hidden="1">'c4-Stmt of Fin. Pos. by month'!$X$13,'c4-Stmt of Fin. Pos. by month'!$Z$13,'c4-Stmt of Fin. Pos. by month'!$AB$13,'c4-Stmt of Fin. Pos. by month'!$AD$13,'c4-Stmt of Fin. Pos. by month'!$H$21,'c4-Stmt of Fin. Pos. by month'!$J$21,'c4-Stmt of Fin. Pos. by month'!$L$21,'c4-Stmt of Fin. Pos. by month'!$N$21,'c4-Stmt of Fin. Pos. by month'!$P$21,'c4-Stmt of Fin. Pos. by month'!$R$21,'c4-Stmt of Fin. Pos. by month'!$T$21,'c4-Stmt of Fin. Pos. by month'!$V$21,'c4-Stmt of Fin. Pos. by month'!$X$21,'c4-Stmt of Fin. Pos. by month'!$Z$21,'c4-Stmt of Fin. Pos. by month'!$AB$21,'c4-Stmt of Fin. Pos. by month'!$AD$21</definedName>
    <definedName name="QB_FORMULA_2" localSheetId="2" hidden="1">'c4-Stmt. of Activ. by Class'!$AZ$10,'c4-Stmt. of Activ. by Class'!$BP$10,'c4-Stmt. of Activ. by Class'!$CF$10,'c4-Stmt. of Activ. by Class'!$CJ$10,'c4-Stmt. of Activ. by Class'!$CZ$10,'c4-Stmt. of Activ. by Class'!$DL$10,'c4-Stmt. of Activ. by Class'!$DN$10,'c4-Stmt. of Activ. by Class'!$H$11,'c4-Stmt. of Activ. by Class'!$L$11,'c4-Stmt. of Activ. by Class'!$N$11,'c4-Stmt. of Activ. by Class'!$P$11,'c4-Stmt. of Activ. by Class'!$R$11,'c4-Stmt. of Activ. by Class'!$T$11,'c4-Stmt. of Activ. by Class'!$X$11,'c4-Stmt. of Activ. by Class'!$AB$11,'c4-Stmt. of Activ. by Class'!$AF$11</definedName>
    <definedName name="QB_FORMULA_20" localSheetId="2" hidden="1">'c4-Stmt. of Activ. by Class'!$BT$32,'c4-Stmt. of Activ. by Class'!$BX$32,'c4-Stmt. of Activ. by Class'!$CB$32,'c4-Stmt. of Activ. by Class'!$CF$32,'c4-Stmt. of Activ. by Class'!$CJ$32,'c4-Stmt. of Activ. by Class'!$CL$32,'c4-Stmt. of Activ. by Class'!$CN$32,'c4-Stmt. of Activ. by Class'!$CR$32,'c4-Stmt. of Activ. by Class'!$CV$32,'c4-Stmt. of Activ. by Class'!$CZ$32,'c4-Stmt. of Activ. by Class'!$DD$32,'c4-Stmt. of Activ. by Class'!$DH$32,'c4-Stmt. of Activ. by Class'!$DJ$32,'c4-Stmt. of Activ. by Class'!$DL$32,'c4-Stmt. of Activ. by Class'!$DN$32,'c4-Stmt. of Activ. by Class'!$P$33</definedName>
    <definedName name="QB_FORMULA_21" localSheetId="2" hidden="1">'c4-Stmt. of Activ. by Class'!$R$33,'c4-Stmt. of Activ. by Class'!$AJ$33,'c4-Stmt. of Activ. by Class'!$AZ$33,'c4-Stmt. of Activ. by Class'!$BP$33,'c4-Stmt. of Activ. by Class'!$CF$33,'c4-Stmt. of Activ. by Class'!$CJ$33,'c4-Stmt. of Activ. by Class'!$CZ$33,'c4-Stmt. of Activ. by Class'!$DL$33,'c4-Stmt. of Activ. by Class'!$DN$33,'c4-Stmt. of Activ. by Class'!$P$34,'c4-Stmt. of Activ. by Class'!$R$34,'c4-Stmt. of Activ. by Class'!$AJ$34,'c4-Stmt. of Activ. by Class'!$AZ$34,'c4-Stmt. of Activ. by Class'!$BP$34,'c4-Stmt. of Activ. by Class'!$CF$34,'c4-Stmt. of Activ. by Class'!$CJ$34</definedName>
    <definedName name="QB_FORMULA_22" localSheetId="2" hidden="1">'c4-Stmt. of Activ. by Class'!$CZ$34,'c4-Stmt. of Activ. by Class'!$DL$34,'c4-Stmt. of Activ. by Class'!$DN$34,'c4-Stmt. of Activ. by Class'!$P$35,'c4-Stmt. of Activ. by Class'!$AJ$35,'c4-Stmt. of Activ. by Class'!$AZ$35,'c4-Stmt. of Activ. by Class'!$BP$35,'c4-Stmt. of Activ. by Class'!$CF$35,'c4-Stmt. of Activ. by Class'!$CJ$35,'c4-Stmt. of Activ. by Class'!$CZ$35,'c4-Stmt. of Activ. by Class'!$DL$35,'c4-Stmt. of Activ. by Class'!$DN$35,'c4-Stmt. of Activ. by Class'!$H$36,'c4-Stmt. of Activ. by Class'!$J$36,'c4-Stmt. of Activ. by Class'!$L$36,'c4-Stmt. of Activ. by Class'!$N$36</definedName>
    <definedName name="QB_FORMULA_23" localSheetId="2" hidden="1">'c4-Stmt. of Activ. by Class'!$P$36,'c4-Stmt. of Activ. by Class'!$R$36,'c4-Stmt. of Activ. by Class'!$T$36,'c4-Stmt. of Activ. by Class'!$V$36,'c4-Stmt. of Activ. by Class'!$X$36,'c4-Stmt. of Activ. by Class'!$AB$36,'c4-Stmt. of Activ. by Class'!$AF$36,'c4-Stmt. of Activ. by Class'!$AJ$36,'c4-Stmt. of Activ. by Class'!$AN$36,'c4-Stmt. of Activ. by Class'!$AP$36,'c4-Stmt. of Activ. by Class'!$AR$36,'c4-Stmt. of Activ. by Class'!$AV$36,'c4-Stmt. of Activ. by Class'!$AZ$36,'c4-Stmt. of Activ. by Class'!$BD$36,'c4-Stmt. of Activ. by Class'!$BF$36,'c4-Stmt. of Activ. by Class'!$BH$36</definedName>
    <definedName name="QB_FORMULA_24" localSheetId="2" hidden="1">'c4-Stmt. of Activ. by Class'!$BJ$36,'c4-Stmt. of Activ. by Class'!$BL$36,'c4-Stmt. of Activ. by Class'!$BP$36,'c4-Stmt. of Activ. by Class'!$BR$36,'c4-Stmt. of Activ. by Class'!$BT$36,'c4-Stmt. of Activ. by Class'!$BX$36,'c4-Stmt. of Activ. by Class'!$BZ$36,'c4-Stmt. of Activ. by Class'!$CB$36,'c4-Stmt. of Activ. by Class'!$CD$36,'c4-Stmt. of Activ. by Class'!$CF$36,'c4-Stmt. of Activ. by Class'!$CH$36,'c4-Stmt. of Activ. by Class'!$CJ$36,'c4-Stmt. of Activ. by Class'!$CL$36,'c4-Stmt. of Activ. by Class'!$CN$36,'c4-Stmt. of Activ. by Class'!$CR$36,'c4-Stmt. of Activ. by Class'!$CV$36</definedName>
    <definedName name="QB_FORMULA_25" localSheetId="2" hidden="1">'c4-Stmt. of Activ. by Class'!$CZ$36,'c4-Stmt. of Activ. by Class'!$DD$36,'c4-Stmt. of Activ. by Class'!$DH$36,'c4-Stmt. of Activ. by Class'!$DJ$36,'c4-Stmt. of Activ. by Class'!$DL$36,'c4-Stmt. of Activ. by Class'!$DN$36,'c4-Stmt. of Activ. by Class'!$P$37,'c4-Stmt. of Activ. by Class'!$AJ$37,'c4-Stmt. of Activ. by Class'!$AZ$37,'c4-Stmt. of Activ. by Class'!$BP$37,'c4-Stmt. of Activ. by Class'!$CF$37,'c4-Stmt. of Activ. by Class'!$CJ$37,'c4-Stmt. of Activ. by Class'!$CZ$37,'c4-Stmt. of Activ. by Class'!$DL$37,'c4-Stmt. of Activ. by Class'!$DN$37,'c4-Stmt. of Activ. by Class'!$H$38</definedName>
    <definedName name="QB_FORMULA_26" localSheetId="2" hidden="1">'c4-Stmt. of Activ. by Class'!$J$38,'c4-Stmt. of Activ. by Class'!$L$38,'c4-Stmt. of Activ. by Class'!$N$38,'c4-Stmt. of Activ. by Class'!$P$38,'c4-Stmt. of Activ. by Class'!$R$38,'c4-Stmt. of Activ. by Class'!$T$38,'c4-Stmt. of Activ. by Class'!$V$38,'c4-Stmt. of Activ. by Class'!$X$38,'c4-Stmt. of Activ. by Class'!$AB$38,'c4-Stmt. of Activ. by Class'!$AF$38,'c4-Stmt. of Activ. by Class'!$AJ$38,'c4-Stmt. of Activ. by Class'!$AN$38,'c4-Stmt. of Activ. by Class'!$AP$38,'c4-Stmt. of Activ. by Class'!$AR$38,'c4-Stmt. of Activ. by Class'!$AV$38,'c4-Stmt. of Activ. by Class'!$AZ$38</definedName>
    <definedName name="QB_FORMULA_27" localSheetId="2" hidden="1">'c4-Stmt. of Activ. by Class'!$BD$38,'c4-Stmt. of Activ. by Class'!$BF$38,'c4-Stmt. of Activ. by Class'!$BH$38,'c4-Stmt. of Activ. by Class'!$BJ$38,'c4-Stmt. of Activ. by Class'!$BL$38,'c4-Stmt. of Activ. by Class'!$BP$38,'c4-Stmt. of Activ. by Class'!$BR$38,'c4-Stmt. of Activ. by Class'!$BT$38,'c4-Stmt. of Activ. by Class'!$BX$38,'c4-Stmt. of Activ. by Class'!$BZ$38,'c4-Stmt. of Activ. by Class'!$CB$38,'c4-Stmt. of Activ. by Class'!$CD$38,'c4-Stmt. of Activ. by Class'!$CF$38,'c4-Stmt. of Activ. by Class'!$CH$38,'c4-Stmt. of Activ. by Class'!$CJ$38,'c4-Stmt. of Activ. by Class'!$CL$38</definedName>
    <definedName name="QB_FORMULA_28" localSheetId="2" hidden="1">'c4-Stmt. of Activ. by Class'!$CN$38,'c4-Stmt. of Activ. by Class'!$CR$38,'c4-Stmt. of Activ. by Class'!$CV$38,'c4-Stmt. of Activ. by Class'!$CZ$38,'c4-Stmt. of Activ. by Class'!$DD$38,'c4-Stmt. of Activ. by Class'!$DH$38,'c4-Stmt. of Activ. by Class'!$DJ$38,'c4-Stmt. of Activ. by Class'!$DL$38,'c4-Stmt. of Activ. by Class'!$DN$38,'c4-Stmt. of Activ. by Class'!$P$40,'c4-Stmt. of Activ. by Class'!$R$40,'c4-Stmt. of Activ. by Class'!$AJ$40,'c4-Stmt. of Activ. by Class'!$AL$40,'c4-Stmt. of Activ. by Class'!$AZ$40,'c4-Stmt. of Activ. by Class'!$BB$40,'c4-Stmt. of Activ. by Class'!$BP$40</definedName>
    <definedName name="QB_FORMULA_29" localSheetId="2" hidden="1">'c4-Stmt. of Activ. by Class'!$BR$40,'c4-Stmt. of Activ. by Class'!$CF$40,'c4-Stmt. of Activ. by Class'!$CH$40,'c4-Stmt. of Activ. by Class'!$CJ$40,'c4-Stmt. of Activ. by Class'!$CL$40,'c4-Stmt. of Activ. by Class'!$CZ$40,'c4-Stmt. of Activ. by Class'!$DL$40,'c4-Stmt. of Activ. by Class'!$DN$40,'c4-Stmt. of Activ. by Class'!$P$41,'c4-Stmt. of Activ. by Class'!$R$41,'c4-Stmt. of Activ. by Class'!$AJ$41,'c4-Stmt. of Activ. by Class'!$AZ$41,'c4-Stmt. of Activ. by Class'!$BP$41,'c4-Stmt. of Activ. by Class'!$CF$41,'c4-Stmt. of Activ. by Class'!$CJ$41,'c4-Stmt. of Activ. by Class'!$CZ$41</definedName>
    <definedName name="QB_FORMULA_3" localSheetId="5" hidden="1">'c4-AR Aging'!$M$50,'c4-AR Aging'!$M$51,'c4-AR Aging'!$M$52,'c4-AR Aging'!$M$53,'c4-AR Aging'!$M$54,'c4-AR Aging'!$C$55,'c4-AR Aging'!$E$55,'c4-AR Aging'!$G$55,'c4-AR Aging'!$I$55,'c4-AR Aging'!$K$55,'c4-AR Aging'!$M$55</definedName>
    <definedName name="QB_FORMULA_3" localSheetId="1" hidden="1">'c4-Stmt of Activ Act. vs Bud'!$L$33,'c4-Stmt of Activ Act. vs Bud'!$N$33,'c4-Stmt of Activ Act. vs Bud'!$H$35,'c4-Stmt of Activ Act. vs Bud'!$J$35,'c4-Stmt of Activ Act. vs Bud'!$L$35,'c4-Stmt of Activ Act. vs Bud'!$N$35,'c4-Stmt of Activ Act. vs Bud'!$H$37,'c4-Stmt of Activ Act. vs Bud'!$J$37,'c4-Stmt of Activ Act. vs Bud'!$L$37,'c4-Stmt of Activ Act. vs Bud'!$N$37,'c4-Stmt of Activ Act. vs Bud'!$L$39,'c4-Stmt of Activ Act. vs Bud'!$N$39,'c4-Stmt of Activ Act. vs Bud'!$L$40,'c4-Stmt of Activ Act. vs Bud'!$N$40,'c4-Stmt of Activ Act. vs Bud'!$L$41,'c4-Stmt of Activ Act. vs Bud'!$N$41</definedName>
    <definedName name="QB_FORMULA_3" localSheetId="4" hidden="1">'c4-Stmt of Activ. by Month'!$P$28,'c4-Stmt of Activ. by Month'!$R$28,'c4-Stmt of Activ. by Month'!$T$28,'c4-Stmt of Activ. by Month'!$V$28,'c4-Stmt of Activ. by Month'!$X$28,'c4-Stmt of Activ. by Month'!$Z$28,'c4-Stmt of Activ. by Month'!$AB$28,'c4-Stmt of Activ. by Month'!$AD$28,'c4-Stmt of Activ. by Month'!$AF$28,'c4-Stmt of Activ. by Month'!$H$29,'c4-Stmt of Activ. by Month'!$J$29,'c4-Stmt of Activ. by Month'!$L$29,'c4-Stmt of Activ. by Month'!$N$29,'c4-Stmt of Activ. by Month'!$P$29,'c4-Stmt of Activ. by Month'!$R$29,'c4-Stmt of Activ. by Month'!$T$29</definedName>
    <definedName name="QB_FORMULA_3" localSheetId="3" hidden="1">'c4-Stmt of Fin. Pos. by month'!$H$24,'c4-Stmt of Fin. Pos. by month'!$J$24,'c4-Stmt of Fin. Pos. by month'!$L$24,'c4-Stmt of Fin. Pos. by month'!$N$24,'c4-Stmt of Fin. Pos. by month'!$P$24,'c4-Stmt of Fin. Pos. by month'!$R$24,'c4-Stmt of Fin. Pos. by month'!$T$24,'c4-Stmt of Fin. Pos. by month'!$V$24,'c4-Stmt of Fin. Pos. by month'!$X$24,'c4-Stmt of Fin. Pos. by month'!$Z$24,'c4-Stmt of Fin. Pos. by month'!$AB$24,'c4-Stmt of Fin. Pos. by month'!$AD$24,'c4-Stmt of Fin. Pos. by month'!$H$25,'c4-Stmt of Fin. Pos. by month'!$J$25,'c4-Stmt of Fin. Pos. by month'!$L$25,'c4-Stmt of Fin. Pos. by month'!$N$25</definedName>
    <definedName name="QB_FORMULA_3" localSheetId="2" hidden="1">'c4-Stmt. of Activ. by Class'!$AJ$11,'c4-Stmt. of Activ. by Class'!$AN$11,'c4-Stmt. of Activ. by Class'!$AR$11,'c4-Stmt. of Activ. by Class'!$AV$11,'c4-Stmt. of Activ. by Class'!$AZ$11,'c4-Stmt. of Activ. by Class'!$BD$11,'c4-Stmt. of Activ. by Class'!$BH$11,'c4-Stmt. of Activ. by Class'!$BL$11,'c4-Stmt. of Activ. by Class'!$BP$11,'c4-Stmt. of Activ. by Class'!$BT$11,'c4-Stmt. of Activ. by Class'!$BX$11,'c4-Stmt. of Activ. by Class'!$CB$11,'c4-Stmt. of Activ. by Class'!$CF$11,'c4-Stmt. of Activ. by Class'!$CJ$11,'c4-Stmt. of Activ. by Class'!$CN$11,'c4-Stmt. of Activ. by Class'!$CR$11</definedName>
    <definedName name="QB_FORMULA_30" localSheetId="2" hidden="1">'c4-Stmt. of Activ. by Class'!$DL$41,'c4-Stmt. of Activ. by Class'!$DN$41,'c4-Stmt. of Activ. by Class'!$P$42,'c4-Stmt. of Activ. by Class'!$R$42,'c4-Stmt. of Activ. by Class'!$AJ$42,'c4-Stmt. of Activ. by Class'!$AZ$42,'c4-Stmt. of Activ. by Class'!$BP$42,'c4-Stmt. of Activ. by Class'!$CF$42,'c4-Stmt. of Activ. by Class'!$CJ$42,'c4-Stmt. of Activ. by Class'!$CL$42,'c4-Stmt. of Activ. by Class'!$CZ$42,'c4-Stmt. of Activ. by Class'!$DL$42,'c4-Stmt. of Activ. by Class'!$DN$42,'c4-Stmt. of Activ. by Class'!$P$43,'c4-Stmt. of Activ. by Class'!$R$43,'c4-Stmt. of Activ. by Class'!$AJ$43</definedName>
    <definedName name="QB_FORMULA_31" localSheetId="2" hidden="1">'c4-Stmt. of Activ. by Class'!$AZ$43,'c4-Stmt. of Activ. by Class'!$BP$43,'c4-Stmt. of Activ. by Class'!$CF$43,'c4-Stmt. of Activ. by Class'!$CJ$43,'c4-Stmt. of Activ. by Class'!$CZ$43,'c4-Stmt. of Activ. by Class'!$DL$43,'c4-Stmt. of Activ. by Class'!$DN$43,'c4-Stmt. of Activ. by Class'!$P$44,'c4-Stmt. of Activ. by Class'!$R$44,'c4-Stmt. of Activ. by Class'!$AJ$44,'c4-Stmt. of Activ. by Class'!$AL$44,'c4-Stmt. of Activ. by Class'!$AZ$44,'c4-Stmt. of Activ. by Class'!$BB$44,'c4-Stmt. of Activ. by Class'!$BP$44,'c4-Stmt. of Activ. by Class'!$BR$44,'c4-Stmt. of Activ. by Class'!$CF$44</definedName>
    <definedName name="QB_FORMULA_32" localSheetId="2" hidden="1">'c4-Stmt. of Activ. by Class'!$CH$44,'c4-Stmt. of Activ. by Class'!$CJ$44,'c4-Stmt. of Activ. by Class'!$CL$44,'c4-Stmt. of Activ. by Class'!$CZ$44,'c4-Stmt. of Activ. by Class'!$DL$44,'c4-Stmt. of Activ. by Class'!$DN$44,'c4-Stmt. of Activ. by Class'!$P$45,'c4-Stmt. of Activ. by Class'!$R$45,'c4-Stmt. of Activ. by Class'!$AJ$45,'c4-Stmt. of Activ. by Class'!$AL$45,'c4-Stmt. of Activ. by Class'!$AZ$45,'c4-Stmt. of Activ. by Class'!$BB$45,'c4-Stmt. of Activ. by Class'!$BP$45,'c4-Stmt. of Activ. by Class'!$BR$45,'c4-Stmt. of Activ. by Class'!$CF$45,'c4-Stmt. of Activ. by Class'!$CH$45</definedName>
    <definedName name="QB_FORMULA_33" localSheetId="2" hidden="1">'c4-Stmt. of Activ. by Class'!$CJ$45,'c4-Stmt. of Activ. by Class'!$CL$45,'c4-Stmt. of Activ. by Class'!$CZ$45,'c4-Stmt. of Activ. by Class'!$DL$45,'c4-Stmt. of Activ. by Class'!$DN$45,'c4-Stmt. of Activ. by Class'!$P$46,'c4-Stmt. of Activ. by Class'!$R$46,'c4-Stmt. of Activ. by Class'!$AJ$46,'c4-Stmt. of Activ. by Class'!$AL$46,'c4-Stmt. of Activ. by Class'!$AZ$46,'c4-Stmt. of Activ. by Class'!$BB$46,'c4-Stmt. of Activ. by Class'!$BP$46,'c4-Stmt. of Activ. by Class'!$BR$46,'c4-Stmt. of Activ. by Class'!$CF$46,'c4-Stmt. of Activ. by Class'!$CH$46,'c4-Stmt. of Activ. by Class'!$CJ$46</definedName>
    <definedName name="QB_FORMULA_34" localSheetId="2" hidden="1">'c4-Stmt. of Activ. by Class'!$CL$46,'c4-Stmt. of Activ. by Class'!$CZ$46,'c4-Stmt. of Activ. by Class'!$DL$46,'c4-Stmt. of Activ. by Class'!$DN$46,'c4-Stmt. of Activ. by Class'!$P$47,'c4-Stmt. of Activ. by Class'!$R$47,'c4-Stmt. of Activ. by Class'!$AJ$47,'c4-Stmt. of Activ. by Class'!$AL$47,'c4-Stmt. of Activ. by Class'!$AZ$47,'c4-Stmt. of Activ. by Class'!$BB$47,'c4-Stmt. of Activ. by Class'!$BP$47,'c4-Stmt. of Activ. by Class'!$BR$47,'c4-Stmt. of Activ. by Class'!$CF$47,'c4-Stmt. of Activ. by Class'!$CH$47,'c4-Stmt. of Activ. by Class'!$CJ$47,'c4-Stmt. of Activ. by Class'!$CL$47</definedName>
    <definedName name="QB_FORMULA_35" localSheetId="2" hidden="1">'c4-Stmt. of Activ. by Class'!$CZ$47,'c4-Stmt. of Activ. by Class'!$DL$47,'c4-Stmt. of Activ. by Class'!$DN$47,'c4-Stmt. of Activ. by Class'!$P$48,'c4-Stmt. of Activ. by Class'!$R$48,'c4-Stmt. of Activ. by Class'!$AJ$48,'c4-Stmt. of Activ. by Class'!$AL$48,'c4-Stmt. of Activ. by Class'!$AZ$48,'c4-Stmt. of Activ. by Class'!$BB$48,'c4-Stmt. of Activ. by Class'!$BP$48,'c4-Stmt. of Activ. by Class'!$BR$48,'c4-Stmt. of Activ. by Class'!$CF$48,'c4-Stmt. of Activ. by Class'!$CH$48,'c4-Stmt. of Activ. by Class'!$CJ$48,'c4-Stmt. of Activ. by Class'!$CL$48,'c4-Stmt. of Activ. by Class'!$CZ$48</definedName>
    <definedName name="QB_FORMULA_36" localSheetId="2" hidden="1">'c4-Stmt. of Activ. by Class'!$DL$48,'c4-Stmt. of Activ. by Class'!$DN$48,'c4-Stmt. of Activ. by Class'!$P$49,'c4-Stmt. of Activ. by Class'!$R$49,'c4-Stmt. of Activ. by Class'!$AJ$49,'c4-Stmt. of Activ. by Class'!$AL$49,'c4-Stmt. of Activ. by Class'!$AZ$49,'c4-Stmt. of Activ. by Class'!$BB$49,'c4-Stmt. of Activ. by Class'!$BP$49,'c4-Stmt. of Activ. by Class'!$BR$49,'c4-Stmt. of Activ. by Class'!$CF$49,'c4-Stmt. of Activ. by Class'!$CH$49,'c4-Stmt. of Activ. by Class'!$CJ$49,'c4-Stmt. of Activ. by Class'!$CL$49,'c4-Stmt. of Activ. by Class'!$CZ$49,'c4-Stmt. of Activ. by Class'!$DL$49</definedName>
    <definedName name="QB_FORMULA_37" localSheetId="2" hidden="1">'c4-Stmt. of Activ. by Class'!$DN$49,'c4-Stmt. of Activ. by Class'!$P$50,'c4-Stmt. of Activ. by Class'!$R$50,'c4-Stmt. of Activ. by Class'!$AJ$50,'c4-Stmt. of Activ. by Class'!$AL$50,'c4-Stmt. of Activ. by Class'!$AZ$50,'c4-Stmt. of Activ. by Class'!$BB$50,'c4-Stmt. of Activ. by Class'!$BP$50,'c4-Stmt. of Activ. by Class'!$BR$50,'c4-Stmt. of Activ. by Class'!$CF$50,'c4-Stmt. of Activ. by Class'!$CH$50,'c4-Stmt. of Activ. by Class'!$CJ$50,'c4-Stmt. of Activ. by Class'!$CL$50,'c4-Stmt. of Activ. by Class'!$CZ$50,'c4-Stmt. of Activ. by Class'!$DL$50,'c4-Stmt. of Activ. by Class'!$DN$50</definedName>
    <definedName name="QB_FORMULA_38" localSheetId="2" hidden="1">'c4-Stmt. of Activ. by Class'!$P$51,'c4-Stmt. of Activ. by Class'!$AJ$51,'c4-Stmt. of Activ. by Class'!$AZ$51,'c4-Stmt. of Activ. by Class'!$BP$51,'c4-Stmt. of Activ. by Class'!$BR$51,'c4-Stmt. of Activ. by Class'!$CF$51,'c4-Stmt. of Activ. by Class'!$CJ$51,'c4-Stmt. of Activ. by Class'!$CL$51,'c4-Stmt. of Activ. by Class'!$CZ$51,'c4-Stmt. of Activ. by Class'!$DL$51,'c4-Stmt. of Activ. by Class'!$DN$51,'c4-Stmt. of Activ. by Class'!$P$52,'c4-Stmt. of Activ. by Class'!$AJ$52,'c4-Stmt. of Activ. by Class'!$AZ$52,'c4-Stmt. of Activ. by Class'!$BP$52,'c4-Stmt. of Activ. by Class'!$BR$52</definedName>
    <definedName name="QB_FORMULA_39" localSheetId="2" hidden="1">'c4-Stmt. of Activ. by Class'!$CF$52,'c4-Stmt. of Activ. by Class'!$CJ$52,'c4-Stmt. of Activ. by Class'!$CL$52,'c4-Stmt. of Activ. by Class'!$CZ$52,'c4-Stmt. of Activ. by Class'!$DL$52,'c4-Stmt. of Activ. by Class'!$DN$52,'c4-Stmt. of Activ. by Class'!$P$53,'c4-Stmt. of Activ. by Class'!$R$53,'c4-Stmt. of Activ. by Class'!$AJ$53,'c4-Stmt. of Activ. by Class'!$AL$53,'c4-Stmt. of Activ. by Class'!$AZ$53,'c4-Stmt. of Activ. by Class'!$BB$53,'c4-Stmt. of Activ. by Class'!$BP$53,'c4-Stmt. of Activ. by Class'!$BR$53,'c4-Stmt. of Activ. by Class'!$CF$53,'c4-Stmt. of Activ. by Class'!$CH$53</definedName>
    <definedName name="QB_FORMULA_4" localSheetId="1" hidden="1">'c4-Stmt of Activ Act. vs Bud'!$L$42,'c4-Stmt of Activ Act. vs Bud'!$N$42,'c4-Stmt of Activ Act. vs Bud'!$L$43,'c4-Stmt of Activ Act. vs Bud'!$N$43,'c4-Stmt of Activ Act. vs Bud'!$L$44,'c4-Stmt of Activ Act. vs Bud'!$N$44,'c4-Stmt of Activ Act. vs Bud'!$L$45,'c4-Stmt of Activ Act. vs Bud'!$N$45,'c4-Stmt of Activ Act. vs Bud'!$L$46,'c4-Stmt of Activ Act. vs Bud'!$N$46,'c4-Stmt of Activ Act. vs Bud'!$L$47,'c4-Stmt of Activ Act. vs Bud'!$N$47,'c4-Stmt of Activ Act. vs Bud'!$L$48,'c4-Stmt of Activ Act. vs Bud'!$N$48,'c4-Stmt of Activ Act. vs Bud'!$L$49,'c4-Stmt of Activ Act. vs Bud'!$N$49</definedName>
    <definedName name="QB_FORMULA_4" localSheetId="4" hidden="1">'c4-Stmt of Activ. by Month'!$V$29,'c4-Stmt of Activ. by Month'!$X$29,'c4-Stmt of Activ. by Month'!$Z$29,'c4-Stmt of Activ. by Month'!$AB$29,'c4-Stmt of Activ. by Month'!$AD$29,'c4-Stmt of Activ. by Month'!$AF$29,'c4-Stmt of Activ. by Month'!$AF$30,'c4-Stmt of Activ. by Month'!$AF$31,'c4-Stmt of Activ. by Month'!$AF$33,'c4-Stmt of Activ. by Month'!$AF$34,'c4-Stmt of Activ. by Month'!$H$35,'c4-Stmt of Activ. by Month'!$J$35,'c4-Stmt of Activ. by Month'!$L$35,'c4-Stmt of Activ. by Month'!$N$35,'c4-Stmt of Activ. by Month'!$P$35,'c4-Stmt of Activ. by Month'!$R$35</definedName>
    <definedName name="QB_FORMULA_4" localSheetId="3" hidden="1">'c4-Stmt of Fin. Pos. by month'!$P$25,'c4-Stmt of Fin. Pos. by month'!$R$25,'c4-Stmt of Fin. Pos. by month'!$T$25,'c4-Stmt of Fin. Pos. by month'!$V$25,'c4-Stmt of Fin. Pos. by month'!$X$25,'c4-Stmt of Fin. Pos. by month'!$Z$25,'c4-Stmt of Fin. Pos. by month'!$AB$25,'c4-Stmt of Fin. Pos. by month'!$AD$25,'c4-Stmt of Fin. Pos. by month'!$H$30,'c4-Stmt of Fin. Pos. by month'!$J$30,'c4-Stmt of Fin. Pos. by month'!$L$30,'c4-Stmt of Fin. Pos. by month'!$N$30,'c4-Stmt of Fin. Pos. by month'!$P$30,'c4-Stmt of Fin. Pos. by month'!$R$30,'c4-Stmt of Fin. Pos. by month'!$T$30,'c4-Stmt of Fin. Pos. by month'!$V$30</definedName>
    <definedName name="QB_FORMULA_4" localSheetId="2" hidden="1">'c4-Stmt. of Activ. by Class'!$CV$11,'c4-Stmt. of Activ. by Class'!$CZ$11,'c4-Stmt. of Activ. by Class'!$DD$11,'c4-Stmt. of Activ. by Class'!$DH$11,'c4-Stmt. of Activ. by Class'!$DJ$11,'c4-Stmt. of Activ. by Class'!$DL$11,'c4-Stmt. of Activ. by Class'!$DN$11,'c4-Stmt. of Activ. by Class'!$P$13,'c4-Stmt. of Activ. by Class'!$AJ$13,'c4-Stmt. of Activ. by Class'!$AZ$13,'c4-Stmt. of Activ. by Class'!$BP$13,'c4-Stmt. of Activ. by Class'!$CF$13,'c4-Stmt. of Activ. by Class'!$CH$13,'c4-Stmt. of Activ. by Class'!$CJ$13,'c4-Stmt. of Activ. by Class'!$CL$13,'c4-Stmt. of Activ. by Class'!$CZ$13</definedName>
    <definedName name="QB_FORMULA_40" localSheetId="2" hidden="1">'c4-Stmt. of Activ. by Class'!$CJ$53,'c4-Stmt. of Activ. by Class'!$CL$53,'c4-Stmt. of Activ. by Class'!$CZ$53,'c4-Stmt. of Activ. by Class'!$DL$53,'c4-Stmt. of Activ. by Class'!$DN$53,'c4-Stmt. of Activ. by Class'!$P$54,'c4-Stmt. of Activ. by Class'!$R$54,'c4-Stmt. of Activ. by Class'!$AJ$54,'c4-Stmt. of Activ. by Class'!$AZ$54,'c4-Stmt. of Activ. by Class'!$BP$54,'c4-Stmt. of Activ. by Class'!$CF$54,'c4-Stmt. of Activ. by Class'!$CH$54,'c4-Stmt. of Activ. by Class'!$CJ$54,'c4-Stmt. of Activ. by Class'!$CL$54,'c4-Stmt. of Activ. by Class'!$CZ$54,'c4-Stmt. of Activ. by Class'!$DL$54</definedName>
    <definedName name="QB_FORMULA_41" localSheetId="2" hidden="1">'c4-Stmt. of Activ. by Class'!$DN$54,'c4-Stmt. of Activ. by Class'!$P$55,'c4-Stmt. of Activ. by Class'!$R$55,'c4-Stmt. of Activ. by Class'!$AJ$55,'c4-Stmt. of Activ. by Class'!$AL$55,'c4-Stmt. of Activ. by Class'!$AZ$55,'c4-Stmt. of Activ. by Class'!$BB$55,'c4-Stmt. of Activ. by Class'!$BP$55,'c4-Stmt. of Activ. by Class'!$BR$55,'c4-Stmt. of Activ. by Class'!$CF$55,'c4-Stmt. of Activ. by Class'!$CH$55,'c4-Stmt. of Activ. by Class'!$CJ$55,'c4-Stmt. of Activ. by Class'!$CL$55,'c4-Stmt. of Activ. by Class'!$CZ$55,'c4-Stmt. of Activ. by Class'!$DL$55,'c4-Stmt. of Activ. by Class'!$DN$55</definedName>
    <definedName name="QB_FORMULA_42" localSheetId="2" hidden="1">'c4-Stmt. of Activ. by Class'!$P$56,'c4-Stmt. of Activ. by Class'!$R$56,'c4-Stmt. of Activ. by Class'!$AJ$56,'c4-Stmt. of Activ. by Class'!$AL$56,'c4-Stmt. of Activ. by Class'!$AZ$56,'c4-Stmt. of Activ. by Class'!$BB$56,'c4-Stmt. of Activ. by Class'!$BP$56,'c4-Stmt. of Activ. by Class'!$BR$56,'c4-Stmt. of Activ. by Class'!$CF$56,'c4-Stmt. of Activ. by Class'!$CH$56,'c4-Stmt. of Activ. by Class'!$CJ$56,'c4-Stmt. of Activ. by Class'!$CL$56,'c4-Stmt. of Activ. by Class'!$CZ$56,'c4-Stmt. of Activ. by Class'!$DL$56,'c4-Stmt. of Activ. by Class'!$DN$56,'c4-Stmt. of Activ. by Class'!$P$57</definedName>
    <definedName name="QB_FORMULA_43" localSheetId="2" hidden="1">'c4-Stmt. of Activ. by Class'!$AJ$57,'c4-Stmt. of Activ. by Class'!$AZ$57,'c4-Stmt. of Activ. by Class'!$BP$57,'c4-Stmt. of Activ. by Class'!$CF$57,'c4-Stmt. of Activ. by Class'!$CH$57,'c4-Stmt. of Activ. by Class'!$CJ$57,'c4-Stmt. of Activ. by Class'!$CL$57,'c4-Stmt. of Activ. by Class'!$CZ$57,'c4-Stmt. of Activ. by Class'!$DL$57,'c4-Stmt. of Activ. by Class'!$DN$57,'c4-Stmt. of Activ. by Class'!$P$58,'c4-Stmt. of Activ. by Class'!$AJ$58,'c4-Stmt. of Activ. by Class'!$AZ$58,'c4-Stmt. of Activ. by Class'!$BP$58,'c4-Stmt. of Activ. by Class'!$CF$58,'c4-Stmt. of Activ. by Class'!$CJ$58</definedName>
    <definedName name="QB_FORMULA_44" localSheetId="2" hidden="1">'c4-Stmt. of Activ. by Class'!$CZ$58,'c4-Stmt. of Activ. by Class'!$DL$58,'c4-Stmt. of Activ. by Class'!$DN$58,'c4-Stmt. of Activ. by Class'!$H$59,'c4-Stmt. of Activ. by Class'!$J$59,'c4-Stmt. of Activ. by Class'!$L$59,'c4-Stmt. of Activ. by Class'!$N$59,'c4-Stmt. of Activ. by Class'!$P$59,'c4-Stmt. of Activ. by Class'!$R$59,'c4-Stmt. of Activ. by Class'!$T$59,'c4-Stmt. of Activ. by Class'!$V$59,'c4-Stmt. of Activ. by Class'!$X$59,'c4-Stmt. of Activ. by Class'!$Z$59,'c4-Stmt. of Activ. by Class'!$AB$59,'c4-Stmt. of Activ. by Class'!$AD$59,'c4-Stmt. of Activ. by Class'!$AF$59</definedName>
    <definedName name="QB_FORMULA_45" localSheetId="2" hidden="1">'c4-Stmt. of Activ. by Class'!$AH$59,'c4-Stmt. of Activ. by Class'!$AJ$59,'c4-Stmt. of Activ. by Class'!$AL$59,'c4-Stmt. of Activ. by Class'!$AN$59,'c4-Stmt. of Activ. by Class'!$AP$59,'c4-Stmt. of Activ. by Class'!$AR$59,'c4-Stmt. of Activ. by Class'!$AV$59,'c4-Stmt. of Activ. by Class'!$AX$59,'c4-Stmt. of Activ. by Class'!$AZ$59,'c4-Stmt. of Activ. by Class'!$BB$59,'c4-Stmt. of Activ. by Class'!$BD$59,'c4-Stmt. of Activ. by Class'!$BF$59,'c4-Stmt. of Activ. by Class'!$BH$59,'c4-Stmt. of Activ. by Class'!$BJ$59,'c4-Stmt. of Activ. by Class'!$BL$59,'c4-Stmt. of Activ. by Class'!$BP$59</definedName>
    <definedName name="QB_FORMULA_46" localSheetId="2" hidden="1">'c4-Stmt. of Activ. by Class'!$BR$59,'c4-Stmt. of Activ. by Class'!$BT$59,'c4-Stmt. of Activ. by Class'!$BV$59,'c4-Stmt. of Activ. by Class'!$BX$59,'c4-Stmt. of Activ. by Class'!$BZ$59,'c4-Stmt. of Activ. by Class'!$CB$59,'c4-Stmt. of Activ. by Class'!$CD$59,'c4-Stmt. of Activ. by Class'!$CF$59,'c4-Stmt. of Activ. by Class'!$CH$59,'c4-Stmt. of Activ. by Class'!$CJ$59,'c4-Stmt. of Activ. by Class'!$CL$59,'c4-Stmt. of Activ. by Class'!$CN$59,'c4-Stmt. of Activ. by Class'!$CR$59,'c4-Stmt. of Activ. by Class'!$CV$59,'c4-Stmt. of Activ. by Class'!$CZ$59,'c4-Stmt. of Activ. by Class'!$DD$59</definedName>
    <definedName name="QB_FORMULA_47" localSheetId="2" hidden="1">'c4-Stmt. of Activ. by Class'!$DH$59,'c4-Stmt. of Activ. by Class'!$DJ$59,'c4-Stmt. of Activ. by Class'!$DL$59,'c4-Stmt. of Activ. by Class'!$DN$59,'c4-Stmt. of Activ. by Class'!$H$60,'c4-Stmt. of Activ. by Class'!$J$60,'c4-Stmt. of Activ. by Class'!$L$60,'c4-Stmt. of Activ. by Class'!$N$60,'c4-Stmt. of Activ. by Class'!$P$60,'c4-Stmt. of Activ. by Class'!$R$60,'c4-Stmt. of Activ. by Class'!$T$60,'c4-Stmt. of Activ. by Class'!$V$60,'c4-Stmt. of Activ. by Class'!$X$60,'c4-Stmt. of Activ. by Class'!$Z$60,'c4-Stmt. of Activ. by Class'!$AB$60,'c4-Stmt. of Activ. by Class'!$AD$60</definedName>
    <definedName name="QB_FORMULA_48" localSheetId="2" hidden="1">'c4-Stmt. of Activ. by Class'!$AF$60,'c4-Stmt. of Activ. by Class'!$AH$60,'c4-Stmt. of Activ. by Class'!$AJ$60,'c4-Stmt. of Activ. by Class'!$AL$60,'c4-Stmt. of Activ. by Class'!$AN$60,'c4-Stmt. of Activ. by Class'!$AP$60,'c4-Stmt. of Activ. by Class'!$AR$60,'c4-Stmt. of Activ. by Class'!$AV$60,'c4-Stmt. of Activ. by Class'!$AX$60,'c4-Stmt. of Activ. by Class'!$AZ$60,'c4-Stmt. of Activ. by Class'!$BB$60,'c4-Stmt. of Activ. by Class'!$BD$60,'c4-Stmt. of Activ. by Class'!$BF$60,'c4-Stmt. of Activ. by Class'!$BH$60,'c4-Stmt. of Activ. by Class'!$BJ$60,'c4-Stmt. of Activ. by Class'!$BL$60</definedName>
    <definedName name="QB_FORMULA_49" localSheetId="2" hidden="1">'c4-Stmt. of Activ. by Class'!$BP$60,'c4-Stmt. of Activ. by Class'!$BR$60,'c4-Stmt. of Activ. by Class'!$BT$60,'c4-Stmt. of Activ. by Class'!$BV$60,'c4-Stmt. of Activ. by Class'!$BX$60,'c4-Stmt. of Activ. by Class'!$BZ$60,'c4-Stmt. of Activ. by Class'!$CB$60,'c4-Stmt. of Activ. by Class'!$CD$60,'c4-Stmt. of Activ. by Class'!$CF$60,'c4-Stmt. of Activ. by Class'!$CH$60,'c4-Stmt. of Activ. by Class'!$CJ$60,'c4-Stmt. of Activ. by Class'!$CL$60,'c4-Stmt. of Activ. by Class'!$CN$60,'c4-Stmt. of Activ. by Class'!$CR$60,'c4-Stmt. of Activ. by Class'!$CV$60,'c4-Stmt. of Activ. by Class'!$CZ$60</definedName>
    <definedName name="QB_FORMULA_5" localSheetId="1" hidden="1">'c4-Stmt of Activ Act. vs Bud'!$L$50,'c4-Stmt of Activ Act. vs Bud'!$N$50,'c4-Stmt of Activ Act. vs Bud'!$L$51,'c4-Stmt of Activ Act. vs Bud'!$N$51,'c4-Stmt of Activ Act. vs Bud'!$L$52,'c4-Stmt of Activ Act. vs Bud'!$N$52,'c4-Stmt of Activ Act. vs Bud'!$L$53,'c4-Stmt of Activ Act. vs Bud'!$N$53,'c4-Stmt of Activ Act. vs Bud'!$L$54,'c4-Stmt of Activ Act. vs Bud'!$N$54,'c4-Stmt of Activ Act. vs Bud'!$L$55,'c4-Stmt of Activ Act. vs Bud'!$N$55,'c4-Stmt of Activ Act. vs Bud'!$L$56,'c4-Stmt of Activ Act. vs Bud'!$N$56,'c4-Stmt of Activ Act. vs Bud'!$H$58,'c4-Stmt of Activ Act. vs Bud'!$J$58</definedName>
    <definedName name="QB_FORMULA_5" localSheetId="4" hidden="1">'c4-Stmt of Activ. by Month'!$T$35,'c4-Stmt of Activ. by Month'!$V$35,'c4-Stmt of Activ. by Month'!$X$35,'c4-Stmt of Activ. by Month'!$Z$35,'c4-Stmt of Activ. by Month'!$AB$35,'c4-Stmt of Activ. by Month'!$AD$35,'c4-Stmt of Activ. by Month'!$AF$35,'c4-Stmt of Activ. by Month'!$H$36,'c4-Stmt of Activ. by Month'!$J$36,'c4-Stmt of Activ. by Month'!$L$36,'c4-Stmt of Activ. by Month'!$N$36,'c4-Stmt of Activ. by Month'!$P$36,'c4-Stmt of Activ. by Month'!$R$36,'c4-Stmt of Activ. by Month'!$T$36,'c4-Stmt of Activ. by Month'!$V$36,'c4-Stmt of Activ. by Month'!$X$36</definedName>
    <definedName name="QB_FORMULA_5" localSheetId="3" hidden="1">'c4-Stmt of Fin. Pos. by month'!$X$30,'c4-Stmt of Fin. Pos. by month'!$Z$30,'c4-Stmt of Fin. Pos. by month'!$AB$30,'c4-Stmt of Fin. Pos. by month'!$AD$30,'c4-Stmt of Fin. Pos. by month'!$H$33,'c4-Stmt of Fin. Pos. by month'!$J$33,'c4-Stmt of Fin. Pos. by month'!$L$33,'c4-Stmt of Fin. Pos. by month'!$N$33,'c4-Stmt of Fin. Pos. by month'!$P$33,'c4-Stmt of Fin. Pos. by month'!$R$33,'c4-Stmt of Fin. Pos. by month'!$T$33,'c4-Stmt of Fin. Pos. by month'!$V$33,'c4-Stmt of Fin. Pos. by month'!$X$33,'c4-Stmt of Fin. Pos. by month'!$Z$33,'c4-Stmt of Fin. Pos. by month'!$AB$33,'c4-Stmt of Fin. Pos. by month'!$AD$33</definedName>
    <definedName name="QB_FORMULA_5" localSheetId="2" hidden="1">'c4-Stmt. of Activ. by Class'!$DL$13,'c4-Stmt. of Activ. by Class'!$DN$13,'c4-Stmt. of Activ. by Class'!$P$14,'c4-Stmt. of Activ. by Class'!$AJ$14,'c4-Stmt. of Activ. by Class'!$AZ$14,'c4-Stmt. of Activ. by Class'!$BP$14,'c4-Stmt. of Activ. by Class'!$CF$14,'c4-Stmt. of Activ. by Class'!$CH$14,'c4-Stmt. of Activ. by Class'!$CJ$14,'c4-Stmt. of Activ. by Class'!$CL$14,'c4-Stmt. of Activ. by Class'!$CZ$14,'c4-Stmt. of Activ. by Class'!$DL$14,'c4-Stmt. of Activ. by Class'!$DN$14,'c4-Stmt. of Activ. by Class'!$P$15,'c4-Stmt. of Activ. by Class'!$R$15,'c4-Stmt. of Activ. by Class'!$AJ$15</definedName>
    <definedName name="QB_FORMULA_50" localSheetId="2" hidden="1">'c4-Stmt. of Activ. by Class'!$DD$60,'c4-Stmt. of Activ. by Class'!$DH$60,'c4-Stmt. of Activ. by Class'!$DJ$60,'c4-Stmt. of Activ. by Class'!$DL$60,'c4-Stmt. of Activ. by Class'!$DN$60,'c4-Stmt. of Activ. by Class'!$P$63,'c4-Stmt. of Activ. by Class'!$AJ$63,'c4-Stmt. of Activ. by Class'!$AZ$63,'c4-Stmt. of Activ. by Class'!$BP$63,'c4-Stmt. of Activ. by Class'!$CF$63,'c4-Stmt. of Activ. by Class'!$CJ$63,'c4-Stmt. of Activ. by Class'!$CZ$63,'c4-Stmt. of Activ. by Class'!$DL$63,'c4-Stmt. of Activ. by Class'!$DN$63,'c4-Stmt. of Activ. by Class'!$H$64,'c4-Stmt. of Activ. by Class'!$L$64</definedName>
    <definedName name="QB_FORMULA_51" localSheetId="2" hidden="1">'c4-Stmt. of Activ. by Class'!$P$64,'c4-Stmt. of Activ. by Class'!$T$64,'c4-Stmt. of Activ. by Class'!$X$64,'c4-Stmt. of Activ. by Class'!$AB$64,'c4-Stmt. of Activ. by Class'!$AF$64,'c4-Stmt. of Activ. by Class'!$AJ$64,'c4-Stmt. of Activ. by Class'!$AN$64,'c4-Stmt. of Activ. by Class'!$AR$64,'c4-Stmt. of Activ. by Class'!$AV$64,'c4-Stmt. of Activ. by Class'!$AZ$64,'c4-Stmt. of Activ. by Class'!$BD$64,'c4-Stmt. of Activ. by Class'!$BH$64,'c4-Stmt. of Activ. by Class'!$BL$64,'c4-Stmt. of Activ. by Class'!$BP$64,'c4-Stmt. of Activ. by Class'!$BT$64,'c4-Stmt. of Activ. by Class'!$BX$64</definedName>
    <definedName name="QB_FORMULA_52" localSheetId="2" hidden="1">'c4-Stmt. of Activ. by Class'!$CB$64,'c4-Stmt. of Activ. by Class'!$CF$64,'c4-Stmt. of Activ. by Class'!$CJ$64,'c4-Stmt. of Activ. by Class'!$CN$64,'c4-Stmt. of Activ. by Class'!$CR$64,'c4-Stmt. of Activ. by Class'!$CV$64,'c4-Stmt. of Activ. by Class'!$CZ$64,'c4-Stmt. of Activ. by Class'!$DD$64,'c4-Stmt. of Activ. by Class'!$DH$64,'c4-Stmt. of Activ. by Class'!$DJ$64,'c4-Stmt. of Activ. by Class'!$DL$64,'c4-Stmt. of Activ. by Class'!$DN$64,'c4-Stmt. of Activ. by Class'!$H$65,'c4-Stmt. of Activ. by Class'!$L$65,'c4-Stmt. of Activ. by Class'!$P$65,'c4-Stmt. of Activ. by Class'!$T$65</definedName>
    <definedName name="QB_FORMULA_53" localSheetId="2" hidden="1">'c4-Stmt. of Activ. by Class'!$X$65,'c4-Stmt. of Activ. by Class'!$AB$65,'c4-Stmt. of Activ. by Class'!$AF$65,'c4-Stmt. of Activ. by Class'!$AJ$65,'c4-Stmt. of Activ. by Class'!$AN$65,'c4-Stmt. of Activ. by Class'!$AR$65,'c4-Stmt. of Activ. by Class'!$AV$65,'c4-Stmt. of Activ. by Class'!$AZ$65,'c4-Stmt. of Activ. by Class'!$BD$65,'c4-Stmt. of Activ. by Class'!$BH$65,'c4-Stmt. of Activ. by Class'!$BL$65,'c4-Stmt. of Activ. by Class'!$BP$65,'c4-Stmt. of Activ. by Class'!$BT$65,'c4-Stmt. of Activ. by Class'!$BX$65,'c4-Stmt. of Activ. by Class'!$CB$65,'c4-Stmt. of Activ. by Class'!$CF$65</definedName>
    <definedName name="QB_FORMULA_54" localSheetId="2" hidden="1">'c4-Stmt. of Activ. by Class'!$CJ$65,'c4-Stmt. of Activ. by Class'!$CN$65,'c4-Stmt. of Activ. by Class'!$CR$65,'c4-Stmt. of Activ. by Class'!$CV$65,'c4-Stmt. of Activ. by Class'!$CZ$65,'c4-Stmt. of Activ. by Class'!$DD$65,'c4-Stmt. of Activ. by Class'!$DH$65,'c4-Stmt. of Activ. by Class'!$DJ$65,'c4-Stmt. of Activ. by Class'!$DL$65,'c4-Stmt. of Activ. by Class'!$DN$65,'c4-Stmt. of Activ. by Class'!$H$66,'c4-Stmt. of Activ. by Class'!$J$66,'c4-Stmt. of Activ. by Class'!$L$66,'c4-Stmt. of Activ. by Class'!$N$66,'c4-Stmt. of Activ. by Class'!$P$66,'c4-Stmt. of Activ. by Class'!$R$66</definedName>
    <definedName name="QB_FORMULA_55" localSheetId="2" hidden="1">'c4-Stmt. of Activ. by Class'!$T$66,'c4-Stmt. of Activ. by Class'!$V$66,'c4-Stmt. of Activ. by Class'!$X$66,'c4-Stmt. of Activ. by Class'!$Z$66,'c4-Stmt. of Activ. by Class'!$AB$66,'c4-Stmt. of Activ. by Class'!$AD$66,'c4-Stmt. of Activ. by Class'!$AF$66,'c4-Stmt. of Activ. by Class'!$AH$66,'c4-Stmt. of Activ. by Class'!$AJ$66,'c4-Stmt. of Activ. by Class'!$AL$66,'c4-Stmt. of Activ. by Class'!$AN$66,'c4-Stmt. of Activ. by Class'!$AP$66,'c4-Stmt. of Activ. by Class'!$AR$66,'c4-Stmt. of Activ. by Class'!$AV$66,'c4-Stmt. of Activ. by Class'!$AX$66,'c4-Stmt. of Activ. by Class'!$AZ$66</definedName>
    <definedName name="QB_FORMULA_56" localSheetId="2" hidden="1">'c4-Stmt. of Activ. by Class'!$BB$66,'c4-Stmt. of Activ. by Class'!$BD$66,'c4-Stmt. of Activ. by Class'!$BF$66,'c4-Stmt. of Activ. by Class'!$BH$66,'c4-Stmt. of Activ. by Class'!$BJ$66,'c4-Stmt. of Activ. by Class'!$BL$66,'c4-Stmt. of Activ. by Class'!$BP$66,'c4-Stmt. of Activ. by Class'!$BR$66,'c4-Stmt. of Activ. by Class'!$BT$66,'c4-Stmt. of Activ. by Class'!$BV$66,'c4-Stmt. of Activ. by Class'!$BX$66,'c4-Stmt. of Activ. by Class'!$BZ$66,'c4-Stmt. of Activ. by Class'!$CB$66,'c4-Stmt. of Activ. by Class'!$CD$66,'c4-Stmt. of Activ. by Class'!$CF$66,'c4-Stmt. of Activ. by Class'!$CH$66</definedName>
    <definedName name="QB_FORMULA_57" localSheetId="2" hidden="1">'c4-Stmt. of Activ. by Class'!$CJ$66,'c4-Stmt. of Activ. by Class'!$CL$66,'c4-Stmt. of Activ. by Class'!$CN$66,'c4-Stmt. of Activ. by Class'!$CR$66,'c4-Stmt. of Activ. by Class'!$CV$66,'c4-Stmt. of Activ. by Class'!$CZ$66,'c4-Stmt. of Activ. by Class'!$DD$66,'c4-Stmt. of Activ. by Class'!$DH$66,'c4-Stmt. of Activ. by Class'!$DJ$66,'c4-Stmt. of Activ. by Class'!$DL$66,'c4-Stmt. of Activ. by Class'!$DN$66</definedName>
    <definedName name="QB_FORMULA_6" localSheetId="1" hidden="1">'c4-Stmt of Activ Act. vs Bud'!$L$58,'c4-Stmt of Activ Act. vs Bud'!$N$58,'c4-Stmt of Activ Act. vs Bud'!$H$59,'c4-Stmt of Activ Act. vs Bud'!$J$59,'c4-Stmt of Activ Act. vs Bud'!$L$59,'c4-Stmt of Activ Act. vs Bud'!$N$59,'c4-Stmt of Activ Act. vs Bud'!$H$63,'c4-Stmt of Activ Act. vs Bud'!$H$64,'c4-Stmt of Activ Act. vs Bud'!$H$65,'c4-Stmt of Activ Act. vs Bud'!$J$65,'c4-Stmt of Activ Act. vs Bud'!$L$65,'c4-Stmt of Activ Act. vs Bud'!$N$65</definedName>
    <definedName name="QB_FORMULA_6" localSheetId="4" hidden="1">'c4-Stmt of Activ. by Month'!$Z$36,'c4-Stmt of Activ. by Month'!$AB$36,'c4-Stmt of Activ. by Month'!$AD$36,'c4-Stmt of Activ. by Month'!$AF$36,'c4-Stmt of Activ. by Month'!$AF$37,'c4-Stmt of Activ. by Month'!$H$38,'c4-Stmt of Activ. by Month'!$J$38,'c4-Stmt of Activ. by Month'!$L$38,'c4-Stmt of Activ. by Month'!$N$38,'c4-Stmt of Activ. by Month'!$P$38,'c4-Stmt of Activ. by Month'!$R$38,'c4-Stmt of Activ. by Month'!$T$38,'c4-Stmt of Activ. by Month'!$V$38,'c4-Stmt of Activ. by Month'!$X$38,'c4-Stmt of Activ. by Month'!$Z$38,'c4-Stmt of Activ. by Month'!$AB$38</definedName>
    <definedName name="QB_FORMULA_6" localSheetId="3" hidden="1">'c4-Stmt of Fin. Pos. by month'!$H$34,'c4-Stmt of Fin. Pos. by month'!$J$34,'c4-Stmt of Fin. Pos. by month'!$L$34,'c4-Stmt of Fin. Pos. by month'!$N$34,'c4-Stmt of Fin. Pos. by month'!$P$34,'c4-Stmt of Fin. Pos. by month'!$R$34,'c4-Stmt of Fin. Pos. by month'!$T$34,'c4-Stmt of Fin. Pos. by month'!$V$34,'c4-Stmt of Fin. Pos. by month'!$X$34,'c4-Stmt of Fin. Pos. by month'!$Z$34,'c4-Stmt of Fin. Pos. by month'!$AB$34,'c4-Stmt of Fin. Pos. by month'!$AD$34,'c4-Stmt of Fin. Pos. by month'!$H$40,'c4-Stmt of Fin. Pos. by month'!$J$40,'c4-Stmt of Fin. Pos. by month'!$L$40,'c4-Stmt of Fin. Pos. by month'!$N$40</definedName>
    <definedName name="QB_FORMULA_6" localSheetId="2" hidden="1">'c4-Stmt. of Activ. by Class'!$AZ$15,'c4-Stmt. of Activ. by Class'!$BP$15,'c4-Stmt. of Activ. by Class'!$CF$15,'c4-Stmt. of Activ. by Class'!$CJ$15,'c4-Stmt. of Activ. by Class'!$CZ$15,'c4-Stmt. of Activ. by Class'!$DL$15,'c4-Stmt. of Activ. by Class'!$DN$15,'c4-Stmt. of Activ. by Class'!$P$16,'c4-Stmt. of Activ. by Class'!$AJ$16,'c4-Stmt. of Activ. by Class'!$AZ$16,'c4-Stmt. of Activ. by Class'!$BP$16,'c4-Stmt. of Activ. by Class'!$BR$16,'c4-Stmt. of Activ. by Class'!$CF$16,'c4-Stmt. of Activ. by Class'!$CJ$16,'c4-Stmt. of Activ. by Class'!$CL$16,'c4-Stmt. of Activ. by Class'!$CZ$16</definedName>
    <definedName name="QB_FORMULA_7" localSheetId="4" hidden="1">'c4-Stmt of Activ. by Month'!$AD$38,'c4-Stmt of Activ. by Month'!$AF$38,'c4-Stmt of Activ. by Month'!$AF$40,'c4-Stmt of Activ. by Month'!$AF$41,'c4-Stmt of Activ. by Month'!$AF$42,'c4-Stmt of Activ. by Month'!$AF$43,'c4-Stmt of Activ. by Month'!$AF$44,'c4-Stmt of Activ. by Month'!$AF$45,'c4-Stmt of Activ. by Month'!$AF$46,'c4-Stmt of Activ. by Month'!$AF$47,'c4-Stmt of Activ. by Month'!$AF$48,'c4-Stmt of Activ. by Month'!$AF$49,'c4-Stmt of Activ. by Month'!$AF$50,'c4-Stmt of Activ. by Month'!$AF$51,'c4-Stmt of Activ. by Month'!$AF$52,'c4-Stmt of Activ. by Month'!$AF$53</definedName>
    <definedName name="QB_FORMULA_7" localSheetId="3" hidden="1">'c4-Stmt of Fin. Pos. by month'!$P$40,'c4-Stmt of Fin. Pos. by month'!$R$40,'c4-Stmt of Fin. Pos. by month'!$T$40,'c4-Stmt of Fin. Pos. by month'!$V$40,'c4-Stmt of Fin. Pos. by month'!$X$40,'c4-Stmt of Fin. Pos. by month'!$Z$40,'c4-Stmt of Fin. Pos. by month'!$AB$40,'c4-Stmt of Fin. Pos. by month'!$AD$40,'c4-Stmt of Fin. Pos. by month'!$H$47,'c4-Stmt of Fin. Pos. by month'!$J$47,'c4-Stmt of Fin. Pos. by month'!$L$47,'c4-Stmt of Fin. Pos. by month'!$N$47,'c4-Stmt of Fin. Pos. by month'!$P$47,'c4-Stmt of Fin. Pos. by month'!$R$47,'c4-Stmt of Fin. Pos. by month'!$T$47,'c4-Stmt of Fin. Pos. by month'!$V$47</definedName>
    <definedName name="QB_FORMULA_7" localSheetId="2" hidden="1">'c4-Stmt. of Activ. by Class'!$DL$16,'c4-Stmt. of Activ. by Class'!$DN$16,'c4-Stmt. of Activ. by Class'!$P$17,'c4-Stmt. of Activ. by Class'!$AJ$17,'c4-Stmt. of Activ. by Class'!$AZ$17,'c4-Stmt. of Activ. by Class'!$BP$17,'c4-Stmt. of Activ. by Class'!$BR$17,'c4-Stmt. of Activ. by Class'!$CF$17,'c4-Stmt. of Activ. by Class'!$CJ$17,'c4-Stmt. of Activ. by Class'!$CL$17,'c4-Stmt. of Activ. by Class'!$CZ$17,'c4-Stmt. of Activ. by Class'!$DL$17,'c4-Stmt. of Activ. by Class'!$DN$17,'c4-Stmt. of Activ. by Class'!$P$18,'c4-Stmt. of Activ. by Class'!$AJ$18,'c4-Stmt. of Activ. by Class'!$AZ$18</definedName>
    <definedName name="QB_FORMULA_8" localSheetId="4" hidden="1">'c4-Stmt of Activ. by Month'!$AF$54,'c4-Stmt of Activ. by Month'!$AF$55,'c4-Stmt of Activ. by Month'!$AF$56,'c4-Stmt of Activ. by Month'!$AF$57,'c4-Stmt of Activ. by Month'!$H$58,'c4-Stmt of Activ. by Month'!$J$58,'c4-Stmt of Activ. by Month'!$L$58,'c4-Stmt of Activ. by Month'!$N$58,'c4-Stmt of Activ. by Month'!$P$58,'c4-Stmt of Activ. by Month'!$R$58,'c4-Stmt of Activ. by Month'!$T$58,'c4-Stmt of Activ. by Month'!$V$58,'c4-Stmt of Activ. by Month'!$X$58,'c4-Stmt of Activ. by Month'!$Z$58,'c4-Stmt of Activ. by Month'!$AB$58,'c4-Stmt of Activ. by Month'!$AD$58</definedName>
    <definedName name="QB_FORMULA_8" localSheetId="3" hidden="1">'c4-Stmt of Fin. Pos. by month'!$X$47,'c4-Stmt of Fin. Pos. by month'!$Z$47,'c4-Stmt of Fin. Pos. by month'!$AB$47,'c4-Stmt of Fin. Pos. by month'!$AD$47,'c4-Stmt of Fin. Pos. by month'!$H$49,'c4-Stmt of Fin. Pos. by month'!$J$49,'c4-Stmt of Fin. Pos. by month'!$L$49,'c4-Stmt of Fin. Pos. by month'!$N$49,'c4-Stmt of Fin. Pos. by month'!$P$49,'c4-Stmt of Fin. Pos. by month'!$R$49,'c4-Stmt of Fin. Pos. by month'!$T$49,'c4-Stmt of Fin. Pos. by month'!$V$49,'c4-Stmt of Fin. Pos. by month'!$X$49,'c4-Stmt of Fin. Pos. by month'!$Z$49,'c4-Stmt of Fin. Pos. by month'!$AB$49,'c4-Stmt of Fin. Pos. by month'!$AD$49</definedName>
    <definedName name="QB_FORMULA_8" localSheetId="2" hidden="1">'c4-Stmt. of Activ. by Class'!$BP$18,'c4-Stmt. of Activ. by Class'!$CF$18,'c4-Stmt. of Activ. by Class'!$CJ$18,'c4-Stmt. of Activ. by Class'!$CZ$18,'c4-Stmt. of Activ. by Class'!$DL$18,'c4-Stmt. of Activ. by Class'!$DN$18,'c4-Stmt. of Activ. by Class'!$H$19,'c4-Stmt. of Activ. by Class'!$J$19,'c4-Stmt. of Activ. by Class'!$L$19,'c4-Stmt. of Activ. by Class'!$N$19,'c4-Stmt. of Activ. by Class'!$P$19,'c4-Stmt. of Activ. by Class'!$R$19,'c4-Stmt. of Activ. by Class'!$T$19,'c4-Stmt. of Activ. by Class'!$V$19,'c4-Stmt. of Activ. by Class'!$X$19,'c4-Stmt. of Activ. by Class'!$AB$19</definedName>
    <definedName name="QB_FORMULA_9" localSheetId="4" hidden="1">'c4-Stmt of Activ. by Month'!$AF$58,'c4-Stmt of Activ. by Month'!$H$59,'c4-Stmt of Activ. by Month'!$J$59,'c4-Stmt of Activ. by Month'!$L$59,'c4-Stmt of Activ. by Month'!$N$59,'c4-Stmt of Activ. by Month'!$P$59,'c4-Stmt of Activ. by Month'!$R$59,'c4-Stmt of Activ. by Month'!$T$59,'c4-Stmt of Activ. by Month'!$V$59,'c4-Stmt of Activ. by Month'!$X$59,'c4-Stmt of Activ. by Month'!$Z$59,'c4-Stmt of Activ. by Month'!$AB$59,'c4-Stmt of Activ. by Month'!$AD$59,'c4-Stmt of Activ. by Month'!$AF$59,'c4-Stmt of Activ. by Month'!$AF$62,'c4-Stmt of Activ. by Month'!$H$63</definedName>
    <definedName name="QB_FORMULA_9" localSheetId="3" hidden="1">'c4-Stmt of Fin. Pos. by month'!$H$50,'c4-Stmt of Fin. Pos. by month'!$J$50,'c4-Stmt of Fin. Pos. by month'!$L$50,'c4-Stmt of Fin. Pos. by month'!$N$50,'c4-Stmt of Fin. Pos. by month'!$P$50,'c4-Stmt of Fin. Pos. by month'!$R$50,'c4-Stmt of Fin. Pos. by month'!$T$50,'c4-Stmt of Fin. Pos. by month'!$V$50,'c4-Stmt of Fin. Pos. by month'!$X$50,'c4-Stmt of Fin. Pos. by month'!$Z$50,'c4-Stmt of Fin. Pos. by month'!$AB$50,'c4-Stmt of Fin. Pos. by month'!$AD$50,'c4-Stmt of Fin. Pos. by month'!$H$55,'c4-Stmt of Fin. Pos. by month'!$J$55,'c4-Stmt of Fin. Pos. by month'!$L$55,'c4-Stmt of Fin. Pos. by month'!$N$55</definedName>
    <definedName name="QB_FORMULA_9" localSheetId="2" hidden="1">'c4-Stmt. of Activ. by Class'!$AF$19,'c4-Stmt. of Activ. by Class'!$AJ$19,'c4-Stmt. of Activ. by Class'!$AN$19,'c4-Stmt. of Activ. by Class'!$AR$19,'c4-Stmt. of Activ. by Class'!$AV$19,'c4-Stmt. of Activ. by Class'!$AZ$19,'c4-Stmt. of Activ. by Class'!$BD$19,'c4-Stmt. of Activ. by Class'!$BH$19,'c4-Stmt. of Activ. by Class'!$BJ$19,'c4-Stmt. of Activ. by Class'!$BL$19,'c4-Stmt. of Activ. by Class'!$BP$19,'c4-Stmt. of Activ. by Class'!$BR$19,'c4-Stmt. of Activ. by Class'!$BT$19,'c4-Stmt. of Activ. by Class'!$BX$19,'c4-Stmt. of Activ. by Class'!$BZ$19,'c4-Stmt. of Activ. by Class'!$CB$19</definedName>
    <definedName name="QB_ROW_1" localSheetId="3" hidden="1">'c4-Stmt of Fin. Pos. by month'!$A$2</definedName>
    <definedName name="QB_ROW_1" localSheetId="0" hidden="1">'c4-Stmt. of Fin. Pos'!$A$2</definedName>
    <definedName name="QB_ROW_10031" localSheetId="3" hidden="1">'c4-Stmt of Fin. Pos. by month'!$D$38</definedName>
    <definedName name="QB_ROW_10031" localSheetId="0" hidden="1">'c4-Stmt. of Fin. Pos'!$D$36</definedName>
    <definedName name="QB_ROW_1011" localSheetId="3" hidden="1">'c4-Stmt of Fin. Pos. by month'!$B$3</definedName>
    <definedName name="QB_ROW_1011" localSheetId="0" hidden="1">'c4-Stmt. of Fin. Pos'!$B$3</definedName>
    <definedName name="QB_ROW_10331" localSheetId="3" hidden="1">'c4-Stmt of Fin. Pos. by month'!$D$40</definedName>
    <definedName name="QB_ROW_10331" localSheetId="0" hidden="1">'c4-Stmt. of Fin. Pos'!$D$38</definedName>
    <definedName name="QB_ROW_1046210" localSheetId="5" hidden="1">'c4-AR Aging'!$B$35</definedName>
    <definedName name="QB_ROW_1089210" localSheetId="5" hidden="1">'c4-AR Aging'!$B$38</definedName>
    <definedName name="QB_ROW_11031" localSheetId="3" hidden="1">'c4-Stmt of Fin. Pos. by month'!$D$41</definedName>
    <definedName name="QB_ROW_11031" localSheetId="0" hidden="1">'c4-Stmt. of Fin. Pos'!$D$39</definedName>
    <definedName name="QB_ROW_11331" localSheetId="3" hidden="1">'c4-Stmt of Fin. Pos. by month'!$D$50</definedName>
    <definedName name="QB_ROW_11331" localSheetId="0" hidden="1">'c4-Stmt. of Fin. Pos'!$D$46</definedName>
    <definedName name="QB_ROW_1156210" localSheetId="5" hidden="1">'c4-AR Aging'!$B$26</definedName>
    <definedName name="QB_ROW_12030" localSheetId="3" hidden="1">'c4-Stmt of Fin. Pos. by month'!$D$18</definedName>
    <definedName name="QB_ROW_12030" localSheetId="0" hidden="1">'c4-Stmt. of Fin. Pos'!$D$17</definedName>
    <definedName name="QB_ROW_12031" localSheetId="3" hidden="1">'c4-Stmt of Fin. Pos. by month'!$D$51</definedName>
    <definedName name="QB_ROW_12031" localSheetId="0" hidden="1">'c4-Stmt. of Fin. Pos'!$D$47</definedName>
    <definedName name="QB_ROW_12240" localSheetId="3" hidden="1">'c4-Stmt of Fin. Pos. by month'!$E$20</definedName>
    <definedName name="QB_ROW_12240" localSheetId="0" hidden="1">'c4-Stmt. of Fin. Pos'!$E$19</definedName>
    <definedName name="QB_ROW_12330" localSheetId="3" hidden="1">'c4-Stmt of Fin. Pos. by month'!$D$21</definedName>
    <definedName name="QB_ROW_12330" localSheetId="0" hidden="1">'c4-Stmt. of Fin. Pos'!$D$20</definedName>
    <definedName name="QB_ROW_12331" localSheetId="3" hidden="1">'c4-Stmt of Fin. Pos. by month'!$D$64</definedName>
    <definedName name="QB_ROW_12331" localSheetId="0" hidden="1">'c4-Stmt. of Fin. Pos'!$D$55</definedName>
    <definedName name="QB_ROW_1240" localSheetId="3" hidden="1">'c4-Stmt of Fin. Pos. by month'!$E$62</definedName>
    <definedName name="QB_ROW_1240" localSheetId="0" hidden="1">'c4-Stmt. of Fin. Pos'!$E$53</definedName>
    <definedName name="QB_ROW_13021" localSheetId="3" hidden="1">'c4-Stmt of Fin. Pos. by month'!$C$66</definedName>
    <definedName name="QB_ROW_13021" localSheetId="0" hidden="1">'c4-Stmt. of Fin. Pos'!$C$57</definedName>
    <definedName name="QB_ROW_1311" localSheetId="3" hidden="1">'c4-Stmt of Fin. Pos. by month'!$B$25</definedName>
    <definedName name="QB_ROW_1311" localSheetId="0" hidden="1">'c4-Stmt. of Fin. Pos'!$B$24</definedName>
    <definedName name="QB_ROW_13321" localSheetId="3" hidden="1">'c4-Stmt of Fin. Pos. by month'!$C$68</definedName>
    <definedName name="QB_ROW_13321" localSheetId="0" hidden="1">'c4-Stmt. of Fin. Pos'!$C$59</definedName>
    <definedName name="QB_ROW_135240" localSheetId="1" hidden="1">'c4-Stmt of Activ Act. vs Bud'!$E$40</definedName>
    <definedName name="QB_ROW_135240" localSheetId="4" hidden="1">'c4-Stmt of Activ. by Month'!$E$41</definedName>
    <definedName name="QB_ROW_135240" localSheetId="2" hidden="1">'c4-Stmt. of Activ. by Class'!$E$41</definedName>
    <definedName name="QB_ROW_139340" localSheetId="1" hidden="1">'c4-Stmt of Activ Act. vs Bud'!$E$46</definedName>
    <definedName name="QB_ROW_139340" localSheetId="4" hidden="1">'c4-Stmt of Activ. by Month'!$E$47</definedName>
    <definedName name="QB_ROW_139340" localSheetId="2" hidden="1">'c4-Stmt. of Activ. by Class'!$E$47</definedName>
    <definedName name="QB_ROW_14011" localSheetId="3" hidden="1">'c4-Stmt of Fin. Pos. by month'!$B$70</definedName>
    <definedName name="QB_ROW_14011" localSheetId="0" hidden="1">'c4-Stmt. of Fin. Pos'!$B$61</definedName>
    <definedName name="QB_ROW_140240" localSheetId="1" hidden="1">'c4-Stmt of Activ Act. vs Bud'!$E$44</definedName>
    <definedName name="QB_ROW_140240" localSheetId="4" hidden="1">'c4-Stmt of Activ. by Month'!$E$45</definedName>
    <definedName name="QB_ROW_140240" localSheetId="2" hidden="1">'c4-Stmt. of Activ. by Class'!$E$45</definedName>
    <definedName name="QB_ROW_141240" localSheetId="1" hidden="1">'c4-Stmt of Activ Act. vs Bud'!$E$45</definedName>
    <definedName name="QB_ROW_141240" localSheetId="4" hidden="1">'c4-Stmt of Activ. by Month'!$E$46</definedName>
    <definedName name="QB_ROW_141240" localSheetId="2" hidden="1">'c4-Stmt. of Activ. by Class'!$E$46</definedName>
    <definedName name="QB_ROW_142240" localSheetId="1" hidden="1">'c4-Stmt of Activ Act. vs Bud'!$E$48</definedName>
    <definedName name="QB_ROW_142240" localSheetId="4" hidden="1">'c4-Stmt of Activ. by Month'!$E$49</definedName>
    <definedName name="QB_ROW_142240" localSheetId="2" hidden="1">'c4-Stmt. of Activ. by Class'!$E$49</definedName>
    <definedName name="QB_ROW_14311" localSheetId="3" hidden="1">'c4-Stmt of Fin. Pos. by month'!$B$82</definedName>
    <definedName name="QB_ROW_14311" localSheetId="0" hidden="1">'c4-Stmt. of Fin. Pos'!$B$69</definedName>
    <definedName name="QB_ROW_143240" localSheetId="1" hidden="1">'c4-Stmt of Activ Act. vs Bud'!$E$43</definedName>
    <definedName name="QB_ROW_143240" localSheetId="4" hidden="1">'c4-Stmt of Activ. by Month'!$E$44</definedName>
    <definedName name="QB_ROW_143240" localSheetId="2" hidden="1">'c4-Stmt. of Activ. by Class'!$E$44</definedName>
    <definedName name="QB_ROW_144340" localSheetId="1" hidden="1">'c4-Stmt of Activ Act. vs Bud'!$E$47</definedName>
    <definedName name="QB_ROW_144340" localSheetId="4" hidden="1">'c4-Stmt of Activ. by Month'!$E$48</definedName>
    <definedName name="QB_ROW_144340" localSheetId="2" hidden="1">'c4-Stmt. of Activ. by Class'!$E$48</definedName>
    <definedName name="QB_ROW_15040" localSheetId="1" hidden="1">'c4-Stmt of Activ Act. vs Bud'!$E$19</definedName>
    <definedName name="QB_ROW_15040" localSheetId="4" hidden="1">'c4-Stmt of Activ. by Month'!$E$17</definedName>
    <definedName name="QB_ROW_15040" localSheetId="2" hidden="1">'c4-Stmt. of Activ. by Class'!$E$20</definedName>
    <definedName name="QB_ROW_15340" localSheetId="1" hidden="1">'c4-Stmt of Activ Act. vs Bud'!$E$31</definedName>
    <definedName name="QB_ROW_15340" localSheetId="4" hidden="1">'c4-Stmt of Activ. by Month'!$E$29</definedName>
    <definedName name="QB_ROW_15340" localSheetId="2" hidden="1">'c4-Stmt. of Activ. by Class'!$E$32</definedName>
    <definedName name="QB_ROW_16040" localSheetId="1" hidden="1">'c4-Stmt of Activ Act. vs Bud'!$E$5</definedName>
    <definedName name="QB_ROW_16040" localSheetId="4" hidden="1">'c4-Stmt of Activ. by Month'!$E$4</definedName>
    <definedName name="QB_ROW_16040" localSheetId="2" hidden="1">'c4-Stmt. of Activ. by Class'!$E$6</definedName>
    <definedName name="QB_ROW_16250" localSheetId="1" hidden="1">'c4-Stmt of Activ Act. vs Bud'!$F$9</definedName>
    <definedName name="QB_ROW_16250" localSheetId="4" hidden="1">'c4-Stmt of Activ. by Month'!$F$8</definedName>
    <definedName name="QB_ROW_16250" localSheetId="2" hidden="1">'c4-Stmt. of Activ. by Class'!$F$10</definedName>
    <definedName name="QB_ROW_163240" localSheetId="3" hidden="1">'c4-Stmt of Fin. Pos. by month'!$E$61</definedName>
    <definedName name="QB_ROW_16340" localSheetId="1" hidden="1">'c4-Stmt of Activ Act. vs Bud'!$E$10</definedName>
    <definedName name="QB_ROW_16340" localSheetId="4" hidden="1">'c4-Stmt of Activ. by Month'!$E$9</definedName>
    <definedName name="QB_ROW_16340" localSheetId="2" hidden="1">'c4-Stmt. of Activ. by Class'!$E$11</definedName>
    <definedName name="QB_ROW_165240" localSheetId="3" hidden="1">'c4-Stmt of Fin. Pos. by month'!$E$39</definedName>
    <definedName name="QB_ROW_165240" localSheetId="0" hidden="1">'c4-Stmt. of Fin. Pos'!$E$37</definedName>
    <definedName name="QB_ROW_169220" localSheetId="3" hidden="1">'c4-Stmt of Fin. Pos. by month'!$C$28</definedName>
    <definedName name="QB_ROW_171220" localSheetId="3" hidden="1">'c4-Stmt of Fin. Pos. by month'!$C$29</definedName>
    <definedName name="QB_ROW_171220" localSheetId="0" hidden="1">'c4-Stmt. of Fin. Pos'!$C$27</definedName>
    <definedName name="QB_ROW_17221" localSheetId="3" hidden="1">'c4-Stmt of Fin. Pos. by month'!$C$81</definedName>
    <definedName name="QB_ROW_17221" localSheetId="0" hidden="1">'c4-Stmt. of Fin. Pos'!$C$68</definedName>
    <definedName name="QB_ROW_17250" localSheetId="1" hidden="1">'c4-Stmt of Activ Act. vs Bud'!$F$8</definedName>
    <definedName name="QB_ROW_17250" localSheetId="4" hidden="1">'c4-Stmt of Activ. by Month'!$F$7</definedName>
    <definedName name="QB_ROW_17250" localSheetId="2" hidden="1">'c4-Stmt. of Activ. by Class'!$F$9</definedName>
    <definedName name="QB_ROW_173230" localSheetId="3" hidden="1">'c4-Stmt of Fin. Pos. by month'!$D$12</definedName>
    <definedName name="QB_ROW_173230" localSheetId="0" hidden="1">'c4-Stmt. of Fin. Pos'!$D$12</definedName>
    <definedName name="QB_ROW_1747210" localSheetId="5" hidden="1">'c4-AR Aging'!$B$22</definedName>
    <definedName name="QB_ROW_1748210" localSheetId="5" hidden="1">'c4-AR Aging'!$B$19</definedName>
    <definedName name="QB_ROW_1778210" localSheetId="6" hidden="1">'c4-AP Aging'!$B$16</definedName>
    <definedName name="QB_ROW_178250" localSheetId="1" hidden="1">'c4-Stmt of Activ Act. vs Bud'!$F$24</definedName>
    <definedName name="QB_ROW_178250" localSheetId="4" hidden="1">'c4-Stmt of Activ. by Month'!$F$22</definedName>
    <definedName name="QB_ROW_178250" localSheetId="2" hidden="1">'c4-Stmt. of Activ. by Class'!$F$25</definedName>
    <definedName name="QB_ROW_18220" localSheetId="3" hidden="1">'c4-Stmt of Fin. Pos. by month'!$C$71</definedName>
    <definedName name="QB_ROW_18220" localSheetId="0" hidden="1">'c4-Stmt. of Fin. Pos'!$C$62</definedName>
    <definedName name="QB_ROW_18301" localSheetId="1" hidden="1">'c4-Stmt of Activ Act. vs Bud'!$A$65</definedName>
    <definedName name="QB_ROW_18301" localSheetId="4" hidden="1">'c4-Stmt of Activ. by Month'!$A$65</definedName>
    <definedName name="QB_ROW_18301" localSheetId="2" hidden="1">'c4-Stmt. of Activ. by Class'!$A$66</definedName>
    <definedName name="QB_ROW_190040" localSheetId="3" hidden="1">'c4-Stmt of Fin. Pos. by month'!$E$42</definedName>
    <definedName name="QB_ROW_190040" localSheetId="0" hidden="1">'c4-Stmt. of Fin. Pos'!$E$40</definedName>
    <definedName name="QB_ROW_19011" localSheetId="1" hidden="1">'c4-Stmt of Activ Act. vs Bud'!$B$3</definedName>
    <definedName name="QB_ROW_19011" localSheetId="4" hidden="1">'c4-Stmt of Activ. by Month'!$B$2</definedName>
    <definedName name="QB_ROW_19011" localSheetId="2" hidden="1">'c4-Stmt. of Activ. by Class'!$B$4</definedName>
    <definedName name="QB_ROW_190250" localSheetId="3" hidden="1">'c4-Stmt of Fin. Pos. by month'!$F$48</definedName>
    <definedName name="QB_ROW_190340" localSheetId="3" hidden="1">'c4-Stmt of Fin. Pos. by month'!$E$49</definedName>
    <definedName name="QB_ROW_190340" localSheetId="0" hidden="1">'c4-Stmt. of Fin. Pos'!$E$45</definedName>
    <definedName name="QB_ROW_192210" localSheetId="5" hidden="1">'c4-AR Aging'!$B$9</definedName>
    <definedName name="QB_ROW_19250" localSheetId="1" hidden="1">'c4-Stmt of Activ Act. vs Bud'!$F$23</definedName>
    <definedName name="QB_ROW_19250" localSheetId="4" hidden="1">'c4-Stmt of Activ. by Month'!$F$21</definedName>
    <definedName name="QB_ROW_19250" localSheetId="2" hidden="1">'c4-Stmt. of Activ. by Class'!$F$24</definedName>
    <definedName name="QB_ROW_19311" localSheetId="1" hidden="1">'c4-Stmt of Activ Act. vs Bud'!$B$59</definedName>
    <definedName name="QB_ROW_19311" localSheetId="4" hidden="1">'c4-Stmt of Activ. by Month'!$B$59</definedName>
    <definedName name="QB_ROW_19311" localSheetId="2" hidden="1">'c4-Stmt. of Activ. by Class'!$B$60</definedName>
    <definedName name="QB_ROW_193210" localSheetId="5" hidden="1">'c4-AR Aging'!$B$30</definedName>
    <definedName name="QB_ROW_194220" localSheetId="3" hidden="1">'c4-Stmt of Fin. Pos. by month'!$C$32</definedName>
    <definedName name="QB_ROW_194220" localSheetId="0" hidden="1">'c4-Stmt. of Fin. Pos'!$C$30</definedName>
    <definedName name="QB_ROW_195210" localSheetId="5" hidden="1">'c4-AR Aging'!$B$37</definedName>
    <definedName name="QB_ROW_195240" localSheetId="1" hidden="1">'c4-Stmt of Activ Act. vs Bud'!$E$55</definedName>
    <definedName name="QB_ROW_195240" localSheetId="4" hidden="1">'c4-Stmt of Activ. by Month'!$E$56</definedName>
    <definedName name="QB_ROW_195240" localSheetId="2" hidden="1">'c4-Stmt. of Activ. by Class'!$E$56</definedName>
    <definedName name="QB_ROW_196230" localSheetId="3" hidden="1">'c4-Stmt of Fin. Pos. by month'!$D$17</definedName>
    <definedName name="QB_ROW_197210" localSheetId="5" hidden="1">'c4-AR Aging'!$B$40</definedName>
    <definedName name="QB_ROW_200210" localSheetId="5" hidden="1">'c4-AR Aging'!$B$46</definedName>
    <definedName name="QB_ROW_200230" localSheetId="3" hidden="1">'c4-Stmt of Fin. Pos. by month'!$D$15</definedName>
    <definedName name="QB_ROW_200230" localSheetId="0" hidden="1">'c4-Stmt. of Fin. Pos'!$D$15</definedName>
    <definedName name="QB_ROW_20031" localSheetId="1" hidden="1">'c4-Stmt of Activ Act. vs Bud'!$D$4</definedName>
    <definedName name="QB_ROW_20031" localSheetId="4" hidden="1">'c4-Stmt of Activ. by Month'!$D$3</definedName>
    <definedName name="QB_ROW_20031" localSheetId="2" hidden="1">'c4-Stmt. of Activ. by Class'!$D$5</definedName>
    <definedName name="QB_ROW_201210" localSheetId="5" hidden="1">'c4-AR Aging'!$B$49</definedName>
    <definedName name="QB_ROW_2021" localSheetId="3" hidden="1">'c4-Stmt of Fin. Pos. by month'!$C$4</definedName>
    <definedName name="QB_ROW_2021" localSheetId="0" hidden="1">'c4-Stmt. of Fin. Pos'!$C$4</definedName>
    <definedName name="QB_ROW_20331" localSheetId="1" hidden="1">'c4-Stmt of Activ Act. vs Bud'!$D$35</definedName>
    <definedName name="QB_ROW_20331" localSheetId="4" hidden="1">'c4-Stmt of Activ. by Month'!$D$36</definedName>
    <definedName name="QB_ROW_20331" localSheetId="2" hidden="1">'c4-Stmt. of Activ. by Class'!$D$36</definedName>
    <definedName name="QB_ROW_20350" localSheetId="1" hidden="1">'c4-Stmt of Activ Act. vs Bud'!$F$25</definedName>
    <definedName name="QB_ROW_20350" localSheetId="4" hidden="1">'c4-Stmt of Activ. by Month'!$F$23</definedName>
    <definedName name="QB_ROW_20350" localSheetId="2" hidden="1">'c4-Stmt. of Activ. by Class'!$F$26</definedName>
    <definedName name="QB_ROW_205040" localSheetId="1" hidden="1">'c4-Stmt of Activ Act. vs Bud'!$E$11</definedName>
    <definedName name="QB_ROW_205040" localSheetId="4" hidden="1">'c4-Stmt of Activ. by Month'!$E$10</definedName>
    <definedName name="QB_ROW_205040" localSheetId="2" hidden="1">'c4-Stmt. of Activ. by Class'!$E$12</definedName>
    <definedName name="QB_ROW_205340" localSheetId="1" hidden="1">'c4-Stmt of Activ Act. vs Bud'!$E$18</definedName>
    <definedName name="QB_ROW_205340" localSheetId="4" hidden="1">'c4-Stmt of Activ. by Month'!$E$16</definedName>
    <definedName name="QB_ROW_205340" localSheetId="2" hidden="1">'c4-Stmt. of Activ. by Class'!$E$19</definedName>
    <definedName name="QB_ROW_207250" localSheetId="1" hidden="1">'c4-Stmt of Activ Act. vs Bud'!$F$15</definedName>
    <definedName name="QB_ROW_207250" localSheetId="2" hidden="1">'c4-Stmt. of Activ. by Class'!$F$16</definedName>
    <definedName name="QB_ROW_209250" localSheetId="1" hidden="1">'c4-Stmt of Activ Act. vs Bud'!$F$16</definedName>
    <definedName name="QB_ROW_209250" localSheetId="4" hidden="1">'c4-Stmt of Activ. by Month'!$F$14</definedName>
    <definedName name="QB_ROW_209250" localSheetId="2" hidden="1">'c4-Stmt. of Activ. by Class'!$F$17</definedName>
    <definedName name="QB_ROW_210240" localSheetId="1" hidden="1">'c4-Stmt of Activ Act. vs Bud'!$E$42</definedName>
    <definedName name="QB_ROW_210240" localSheetId="4" hidden="1">'c4-Stmt of Activ. by Month'!$E$43</definedName>
    <definedName name="QB_ROW_210240" localSheetId="2" hidden="1">'c4-Stmt. of Activ. by Class'!$E$43</definedName>
    <definedName name="QB_ROW_21031" localSheetId="1" hidden="1">'c4-Stmt of Activ Act. vs Bud'!$D$38</definedName>
    <definedName name="QB_ROW_21031" localSheetId="4" hidden="1">'c4-Stmt of Activ. by Month'!$D$39</definedName>
    <definedName name="QB_ROW_21031" localSheetId="2" hidden="1">'c4-Stmt. of Activ. by Class'!$D$39</definedName>
    <definedName name="QB_ROW_211240" localSheetId="1" hidden="1">'c4-Stmt of Activ Act. vs Bud'!$E$49</definedName>
    <definedName name="QB_ROW_211240" localSheetId="4" hidden="1">'c4-Stmt of Activ. by Month'!$E$50</definedName>
    <definedName name="QB_ROW_211240" localSheetId="2" hidden="1">'c4-Stmt. of Activ. by Class'!$E$50</definedName>
    <definedName name="QB_ROW_212240" localSheetId="1" hidden="1">'c4-Stmt of Activ Act. vs Bud'!$E$54</definedName>
    <definedName name="QB_ROW_212240" localSheetId="4" hidden="1">'c4-Stmt of Activ. by Month'!$E$55</definedName>
    <definedName name="QB_ROW_212240" localSheetId="2" hidden="1">'c4-Stmt. of Activ. by Class'!$E$55</definedName>
    <definedName name="QB_ROW_213250" localSheetId="1" hidden="1">'c4-Stmt of Activ Act. vs Bud'!$F$7</definedName>
    <definedName name="QB_ROW_213250" localSheetId="4" hidden="1">'c4-Stmt of Activ. by Month'!$F$6</definedName>
    <definedName name="QB_ROW_213250" localSheetId="2" hidden="1">'c4-Stmt. of Activ. by Class'!$F$8</definedName>
    <definedName name="QB_ROW_21331" localSheetId="1" hidden="1">'c4-Stmt of Activ Act. vs Bud'!$D$58</definedName>
    <definedName name="QB_ROW_21331" localSheetId="4" hidden="1">'c4-Stmt of Activ. by Month'!$D$58</definedName>
    <definedName name="QB_ROW_21331" localSheetId="2" hidden="1">'c4-Stmt. of Activ. by Class'!$D$59</definedName>
    <definedName name="QB_ROW_214340" localSheetId="1" hidden="1">'c4-Stmt of Activ Act. vs Bud'!$E$39</definedName>
    <definedName name="QB_ROW_214340" localSheetId="4" hidden="1">'c4-Stmt of Activ. by Month'!$E$40</definedName>
    <definedName name="QB_ROW_214340" localSheetId="2" hidden="1">'c4-Stmt. of Activ. by Class'!$E$40</definedName>
    <definedName name="QB_ROW_218250" localSheetId="1" hidden="1">'c4-Stmt of Activ Act. vs Bud'!$F$12</definedName>
    <definedName name="QB_ROW_218250" localSheetId="4" hidden="1">'c4-Stmt of Activ. by Month'!$F$11</definedName>
    <definedName name="QB_ROW_218250" localSheetId="2" hidden="1">'c4-Stmt. of Activ. by Class'!$F$13</definedName>
    <definedName name="QB_ROW_22011" localSheetId="1" hidden="1">'c4-Stmt of Activ Act. vs Bud'!$B$60</definedName>
    <definedName name="QB_ROW_22011" localSheetId="4" hidden="1">'c4-Stmt of Activ. by Month'!$B$60</definedName>
    <definedName name="QB_ROW_22011" localSheetId="2" hidden="1">'c4-Stmt. of Activ. by Class'!$B$61</definedName>
    <definedName name="QB_ROW_221230" localSheetId="1" hidden="1">'c4-Stmt of Activ Act. vs Bud'!$D$62</definedName>
    <definedName name="QB_ROW_221230" localSheetId="4" hidden="1">'c4-Stmt of Activ. by Month'!$D$62</definedName>
    <definedName name="QB_ROW_221230" localSheetId="2" hidden="1">'c4-Stmt. of Activ. by Class'!$D$63</definedName>
    <definedName name="QB_ROW_22311" localSheetId="1" hidden="1">'c4-Stmt of Activ Act. vs Bud'!$B$64</definedName>
    <definedName name="QB_ROW_22311" localSheetId="4" hidden="1">'c4-Stmt of Activ. by Month'!$B$64</definedName>
    <definedName name="QB_ROW_22311" localSheetId="2" hidden="1">'c4-Stmt. of Activ. by Class'!$B$65</definedName>
    <definedName name="QB_ROW_223250" localSheetId="4" hidden="1">'c4-Stmt of Activ. by Month'!$F$33</definedName>
    <definedName name="QB_ROW_2255210" localSheetId="5" hidden="1">'c4-AR Aging'!$B$41</definedName>
    <definedName name="QB_ROW_226250" localSheetId="1" hidden="1">'c4-Stmt of Activ Act. vs Bud'!$F$6</definedName>
    <definedName name="QB_ROW_226250" localSheetId="4" hidden="1">'c4-Stmt of Activ. by Month'!$F$5</definedName>
    <definedName name="QB_ROW_226250" localSheetId="2" hidden="1">'c4-Stmt. of Activ. by Class'!$F$7</definedName>
    <definedName name="QB_ROW_2276210" localSheetId="5" hidden="1">'c4-AR Aging'!$B$24</definedName>
    <definedName name="QB_ROW_229230" localSheetId="3" hidden="1">'c4-Stmt of Fin. Pos. by month'!$D$22</definedName>
    <definedName name="QB_ROW_229230" localSheetId="0" hidden="1">'c4-Stmt. of Fin. Pos'!$D$21</definedName>
    <definedName name="QB_ROW_2321" localSheetId="3" hidden="1">'c4-Stmt of Fin. Pos. by month'!$C$10</definedName>
    <definedName name="QB_ROW_2321" localSheetId="0" hidden="1">'c4-Stmt. of Fin. Pos'!$C$10</definedName>
    <definedName name="QB_ROW_2362210" localSheetId="5" hidden="1">'c4-AR Aging'!$B$50</definedName>
    <definedName name="QB_ROW_238240" localSheetId="1" hidden="1">'c4-Stmt of Activ Act. vs Bud'!$E$50</definedName>
    <definedName name="QB_ROW_238240" localSheetId="4" hidden="1">'c4-Stmt of Activ. by Month'!$E$51</definedName>
    <definedName name="QB_ROW_238240" localSheetId="2" hidden="1">'c4-Stmt. of Activ. by Class'!$E$51</definedName>
    <definedName name="QB_ROW_24021" localSheetId="1" hidden="1">'c4-Stmt of Activ Act. vs Bud'!$C$61</definedName>
    <definedName name="QB_ROW_24021" localSheetId="4" hidden="1">'c4-Stmt of Activ. by Month'!$C$61</definedName>
    <definedName name="QB_ROW_24021" localSheetId="2" hidden="1">'c4-Stmt. of Activ. by Class'!$C$62</definedName>
    <definedName name="QB_ROW_240240" localSheetId="3" hidden="1">'c4-Stmt of Fin. Pos. by month'!$E$6</definedName>
    <definedName name="QB_ROW_240240" localSheetId="0" hidden="1">'c4-Stmt. of Fin. Pos'!$E$6</definedName>
    <definedName name="QB_ROW_24321" localSheetId="1" hidden="1">'c4-Stmt of Activ Act. vs Bud'!$C$63</definedName>
    <definedName name="QB_ROW_24321" localSheetId="4" hidden="1">'c4-Stmt of Activ. by Month'!$C$63</definedName>
    <definedName name="QB_ROW_24321" localSheetId="2" hidden="1">'c4-Stmt. of Activ. by Class'!$C$64</definedName>
    <definedName name="QB_ROW_244240" localSheetId="3" hidden="1">'c4-Stmt of Fin. Pos. by month'!$E$63</definedName>
    <definedName name="QB_ROW_244240" localSheetId="0" hidden="1">'c4-Stmt. of Fin. Pos'!$E$54</definedName>
    <definedName name="QB_ROW_247230" localSheetId="3" hidden="1">'c4-Stmt of Fin. Pos. by month'!$D$23</definedName>
    <definedName name="QB_ROW_247230" localSheetId="0" hidden="1">'c4-Stmt. of Fin. Pos'!$D$22</definedName>
    <definedName name="QB_ROW_248050" localSheetId="3" hidden="1">'c4-Stmt of Fin. Pos. by month'!$F$43</definedName>
    <definedName name="QB_ROW_248050" localSheetId="0" hidden="1">'c4-Stmt. of Fin. Pos'!$F$41</definedName>
    <definedName name="QB_ROW_248350" localSheetId="3" hidden="1">'c4-Stmt of Fin. Pos. by month'!$F$47</definedName>
    <definedName name="QB_ROW_248350" localSheetId="0" hidden="1">'c4-Stmt. of Fin. Pos'!$F$44</definedName>
    <definedName name="QB_ROW_254230" localSheetId="3" hidden="1">'c4-Stmt of Fin. Pos. by month'!$D$67</definedName>
    <definedName name="QB_ROW_254230" localSheetId="0" hidden="1">'c4-Stmt. of Fin. Pos'!$D$58</definedName>
    <definedName name="QB_ROW_256220" localSheetId="3" hidden="1">'c4-Stmt of Fin. Pos. by month'!$C$27</definedName>
    <definedName name="QB_ROW_256220" localSheetId="0" hidden="1">'c4-Stmt. of Fin. Pos'!$C$26</definedName>
    <definedName name="QB_ROW_257240" localSheetId="1" hidden="1">'c4-Stmt of Activ Act. vs Bud'!$E$32</definedName>
    <definedName name="QB_ROW_257240" localSheetId="4" hidden="1">'c4-Stmt of Activ. by Month'!$E$30</definedName>
    <definedName name="QB_ROW_257240" localSheetId="2" hidden="1">'c4-Stmt. of Activ. by Class'!$E$33</definedName>
    <definedName name="QB_ROW_260230" localSheetId="3" hidden="1">'c4-Stmt of Fin. Pos. by month'!$D$16</definedName>
    <definedName name="QB_ROW_260230" localSheetId="0" hidden="1">'c4-Stmt. of Fin. Pos'!$D$16</definedName>
    <definedName name="QB_ROW_265260" localSheetId="3" hidden="1">'c4-Stmt of Fin. Pos. by month'!$G$44</definedName>
    <definedName name="QB_ROW_266240" localSheetId="3" hidden="1">'c4-Stmt of Fin. Pos. by month'!$E$7</definedName>
    <definedName name="QB_ROW_266240" localSheetId="0" hidden="1">'c4-Stmt. of Fin. Pos'!$E$7</definedName>
    <definedName name="QB_ROW_267260" localSheetId="3" hidden="1">'c4-Stmt of Fin. Pos. by month'!$G$45</definedName>
    <definedName name="QB_ROW_267260" localSheetId="0" hidden="1">'c4-Stmt. of Fin. Pos'!$G$42</definedName>
    <definedName name="QB_ROW_268040" localSheetId="4" hidden="1">'c4-Stmt of Activ. by Month'!$E$32</definedName>
    <definedName name="QB_ROW_268340" localSheetId="1" hidden="1">'c4-Stmt of Activ Act. vs Bud'!$E$34</definedName>
    <definedName name="QB_ROW_268340" localSheetId="4" hidden="1">'c4-Stmt of Activ. by Month'!$E$35</definedName>
    <definedName name="QB_ROW_268340" localSheetId="2" hidden="1">'c4-Stmt. of Activ. by Class'!$E$35</definedName>
    <definedName name="QB_ROW_27050" localSheetId="1" hidden="1">'c4-Stmt of Activ Act. vs Bud'!$F$26</definedName>
    <definedName name="QB_ROW_27050" localSheetId="4" hidden="1">'c4-Stmt of Activ. by Month'!$F$24</definedName>
    <definedName name="QB_ROW_27050" localSheetId="2" hidden="1">'c4-Stmt. of Activ. by Class'!$F$27</definedName>
    <definedName name="QB_ROW_271250" localSheetId="4" hidden="1">'c4-Stmt of Activ. by Month'!$F$34</definedName>
    <definedName name="QB_ROW_27350" localSheetId="1" hidden="1">'c4-Stmt of Activ Act. vs Bud'!$F$30</definedName>
    <definedName name="QB_ROW_27350" localSheetId="4" hidden="1">'c4-Stmt of Activ. by Month'!$F$28</definedName>
    <definedName name="QB_ROW_27350" localSheetId="2" hidden="1">'c4-Stmt. of Activ. by Class'!$F$31</definedName>
    <definedName name="QB_ROW_2744210" localSheetId="6" hidden="1">'c4-AP Aging'!$B$17</definedName>
    <definedName name="QB_ROW_278210" localSheetId="5" hidden="1">'c4-AR Aging'!$B$42</definedName>
    <definedName name="QB_ROW_279210" localSheetId="5" hidden="1">'c4-AR Aging'!$B$43</definedName>
    <definedName name="QB_ROW_281210" localSheetId="5" hidden="1">'c4-AR Aging'!$B$21</definedName>
    <definedName name="QB_ROW_283240" localSheetId="3" hidden="1">'c4-Stmt of Fin. Pos. by month'!$E$19</definedName>
    <definedName name="QB_ROW_283240" localSheetId="0" hidden="1">'c4-Stmt. of Fin. Pos'!$E$18</definedName>
    <definedName name="QB_ROW_284240" localSheetId="1" hidden="1">'c4-Stmt of Activ Act. vs Bud'!$E$41</definedName>
    <definedName name="QB_ROW_284240" localSheetId="4" hidden="1">'c4-Stmt of Activ. by Month'!$E$42</definedName>
    <definedName name="QB_ROW_284240" localSheetId="2" hidden="1">'c4-Stmt. of Activ. by Class'!$E$42</definedName>
    <definedName name="QB_ROW_287250" localSheetId="1" hidden="1">'c4-Stmt of Activ Act. vs Bud'!$F$13</definedName>
    <definedName name="QB_ROW_287250" localSheetId="4" hidden="1">'c4-Stmt of Activ. by Month'!$F$12</definedName>
    <definedName name="QB_ROW_287250" localSheetId="2" hidden="1">'c4-Stmt. of Activ. by Class'!$F$14</definedName>
    <definedName name="QB_ROW_289260" localSheetId="1" hidden="1">'c4-Stmt of Activ Act. vs Bud'!$G$27</definedName>
    <definedName name="QB_ROW_289260" localSheetId="4" hidden="1">'c4-Stmt of Activ. by Month'!$G$25</definedName>
    <definedName name="QB_ROW_289260" localSheetId="2" hidden="1">'c4-Stmt. of Activ. by Class'!$G$28</definedName>
    <definedName name="QB_ROW_2911210" localSheetId="5" hidden="1">'c4-AR Aging'!$B$52</definedName>
    <definedName name="QB_ROW_291260" localSheetId="3" hidden="1">'c4-Stmt of Fin. Pos. by month'!$G$46</definedName>
    <definedName name="QB_ROW_291260" localSheetId="0" hidden="1">'c4-Stmt. of Fin. Pos'!$G$43</definedName>
    <definedName name="QB_ROW_294250" localSheetId="1" hidden="1">'c4-Stmt of Activ Act. vs Bud'!$F$17</definedName>
    <definedName name="QB_ROW_294250" localSheetId="4" hidden="1">'c4-Stmt of Activ. by Month'!$F$15</definedName>
    <definedName name="QB_ROW_294250" localSheetId="2" hidden="1">'c4-Stmt. of Activ. by Class'!$F$18</definedName>
    <definedName name="QB_ROW_295240" localSheetId="3" hidden="1">'c4-Stmt of Fin. Pos. by month'!$E$60</definedName>
    <definedName name="QB_ROW_297020" localSheetId="3" hidden="1">'c4-Stmt of Fin. Pos. by month'!$C$72</definedName>
    <definedName name="QB_ROW_297020" localSheetId="0" hidden="1">'c4-Stmt. of Fin. Pos'!$C$63</definedName>
    <definedName name="QB_ROW_297210" localSheetId="5" hidden="1">'c4-AR Aging'!$B$13</definedName>
    <definedName name="QB_ROW_297320" localSheetId="3" hidden="1">'c4-Stmt of Fin. Pos. by month'!$C$77</definedName>
    <definedName name="QB_ROW_297320" localSheetId="0" hidden="1">'c4-Stmt. of Fin. Pos'!$C$67</definedName>
    <definedName name="QB_ROW_298230" localSheetId="3" hidden="1">'c4-Stmt of Fin. Pos. by month'!$D$73</definedName>
    <definedName name="QB_ROW_298230" localSheetId="0" hidden="1">'c4-Stmt. of Fin. Pos'!$D$64</definedName>
    <definedName name="QB_ROW_299230" localSheetId="3" hidden="1">'c4-Stmt of Fin. Pos. by month'!$D$74</definedName>
    <definedName name="QB_ROW_299230" localSheetId="0" hidden="1">'c4-Stmt. of Fin. Pos'!$D$65</definedName>
    <definedName name="QB_ROW_300260" localSheetId="1" hidden="1">'c4-Stmt of Activ Act. vs Bud'!$G$28</definedName>
    <definedName name="QB_ROW_300260" localSheetId="4" hidden="1">'c4-Stmt of Activ. by Month'!$G$26</definedName>
    <definedName name="QB_ROW_300260" localSheetId="2" hidden="1">'c4-Stmt. of Activ. by Class'!$G$29</definedName>
    <definedName name="QB_ROW_301" localSheetId="3" hidden="1">'c4-Stmt of Fin. Pos. by month'!$A$34</definedName>
    <definedName name="QB_ROW_301" localSheetId="0" hidden="1">'c4-Stmt. of Fin. Pos'!$A$32</definedName>
    <definedName name="QB_ROW_301260" localSheetId="1" hidden="1">'c4-Stmt of Activ Act. vs Bud'!$G$29</definedName>
    <definedName name="QB_ROW_301260" localSheetId="4" hidden="1">'c4-Stmt of Activ. by Month'!$G$27</definedName>
    <definedName name="QB_ROW_301260" localSheetId="2" hidden="1">'c4-Stmt. of Activ. by Class'!$G$30</definedName>
    <definedName name="QB_ROW_3021" localSheetId="3" hidden="1">'c4-Stmt of Fin. Pos. by month'!$C$11</definedName>
    <definedName name="QB_ROW_3021" localSheetId="0" hidden="1">'c4-Stmt. of Fin. Pos'!$C$11</definedName>
    <definedName name="QB_ROW_302230" localSheetId="3" hidden="1">'c4-Stmt of Fin. Pos. by month'!$D$75</definedName>
    <definedName name="QB_ROW_302230" localSheetId="0" hidden="1">'c4-Stmt. of Fin. Pos'!$D$66</definedName>
    <definedName name="QB_ROW_303230" localSheetId="3" hidden="1">'c4-Stmt of Fin. Pos. by month'!$D$76</definedName>
    <definedName name="QB_ROW_3040" localSheetId="3" hidden="1">'c4-Stmt of Fin. Pos. by month'!$E$56</definedName>
    <definedName name="QB_ROW_304240" localSheetId="1" hidden="1">'c4-Stmt of Activ Act. vs Bud'!$E$56</definedName>
    <definedName name="QB_ROW_304240" localSheetId="2" hidden="1">'c4-Stmt. of Activ. by Class'!$E$57</definedName>
    <definedName name="QB_ROW_305250" localSheetId="3" hidden="1">'c4-Stmt of Fin. Pos. by month'!$F$57</definedName>
    <definedName name="QB_ROW_306040" localSheetId="3" hidden="1">'c4-Stmt of Fin. Pos. by month'!$E$52</definedName>
    <definedName name="QB_ROW_306040" localSheetId="0" hidden="1">'c4-Stmt. of Fin. Pos'!$E$48</definedName>
    <definedName name="QB_ROW_306340" localSheetId="3" hidden="1">'c4-Stmt of Fin. Pos. by month'!$E$55</definedName>
    <definedName name="QB_ROW_306340" localSheetId="0" hidden="1">'c4-Stmt. of Fin. Pos'!$E$51</definedName>
    <definedName name="QB_ROW_307250" localSheetId="3" hidden="1">'c4-Stmt of Fin. Pos. by month'!$F$53</definedName>
    <definedName name="QB_ROW_307250" localSheetId="0" hidden="1">'c4-Stmt. of Fin. Pos'!$F$49</definedName>
    <definedName name="QB_ROW_308020" localSheetId="3" hidden="1">'c4-Stmt of Fin. Pos. by month'!$C$78</definedName>
    <definedName name="QB_ROW_308210" localSheetId="5" hidden="1">'c4-AR Aging'!$B$33</definedName>
    <definedName name="QB_ROW_308320" localSheetId="3" hidden="1">'c4-Stmt of Fin. Pos. by month'!$C$80</definedName>
    <definedName name="QB_ROW_309230" localSheetId="3" hidden="1">'c4-Stmt of Fin. Pos. by month'!$D$79</definedName>
    <definedName name="QB_ROW_31301" localSheetId="5" hidden="1">'c4-AR Aging'!$A$55</definedName>
    <definedName name="QB_ROW_313240" localSheetId="1" hidden="1">'c4-Stmt of Activ Act. vs Bud'!$E$57</definedName>
    <definedName name="QB_ROW_313240" localSheetId="4" hidden="1">'c4-Stmt of Activ. by Month'!$E$57</definedName>
    <definedName name="QB_ROW_313240" localSheetId="2" hidden="1">'c4-Stmt. of Activ. by Class'!$E$58</definedName>
    <definedName name="QB_ROW_314240" localSheetId="3" hidden="1">'c4-Stmt of Fin. Pos. by month'!$E$8</definedName>
    <definedName name="QB_ROW_314240" localSheetId="0" hidden="1">'c4-Stmt. of Fin. Pos'!$E$8</definedName>
    <definedName name="QB_ROW_315250" localSheetId="3" hidden="1">'c4-Stmt of Fin. Pos. by month'!$F$54</definedName>
    <definedName name="QB_ROW_315250" localSheetId="0" hidden="1">'c4-Stmt. of Fin. Pos'!$F$50</definedName>
    <definedName name="QB_ROW_32301" localSheetId="6" hidden="1">'c4-AP Aging'!$A$18</definedName>
    <definedName name="QB_ROW_3239210" localSheetId="6" hidden="1">'c4-AP Aging'!$B$7</definedName>
    <definedName name="QB_ROW_3250" localSheetId="3" hidden="1">'c4-Stmt of Fin. Pos. by month'!$F$58</definedName>
    <definedName name="QB_ROW_326210" localSheetId="5" hidden="1">'c4-AR Aging'!$B$45</definedName>
    <definedName name="QB_ROW_3267210" localSheetId="6" hidden="1">'c4-AP Aging'!$B$10</definedName>
    <definedName name="QB_ROW_327210" localSheetId="5" hidden="1">'c4-AR Aging'!$B$53</definedName>
    <definedName name="QB_ROW_3321" localSheetId="3" hidden="1">'c4-Stmt of Fin. Pos. by month'!$C$13</definedName>
    <definedName name="QB_ROW_3321" localSheetId="0" hidden="1">'c4-Stmt. of Fin. Pos'!$C$13</definedName>
    <definedName name="QB_ROW_33250" localSheetId="1" hidden="1">'c4-Stmt of Activ Act. vs Bud'!$F$14</definedName>
    <definedName name="QB_ROW_33250" localSheetId="4" hidden="1">'c4-Stmt of Activ. by Month'!$F$13</definedName>
    <definedName name="QB_ROW_33250" localSheetId="2" hidden="1">'c4-Stmt. of Activ. by Class'!$F$15</definedName>
    <definedName name="QB_ROW_3340" localSheetId="3" hidden="1">'c4-Stmt of Fin. Pos. by month'!$E$59</definedName>
    <definedName name="QB_ROW_3340" localSheetId="0" hidden="1">'c4-Stmt. of Fin. Pos'!$E$52</definedName>
    <definedName name="QB_ROW_3344210" localSheetId="5" hidden="1">'c4-AR Aging'!$B$4</definedName>
    <definedName name="QB_ROW_3354210" localSheetId="5" hidden="1">'c4-AR Aging'!$B$39</definedName>
    <definedName name="QB_ROW_343210" localSheetId="5" hidden="1">'c4-AR Aging'!$B$25</definedName>
    <definedName name="QB_ROW_346210" localSheetId="5" hidden="1">'c4-AR Aging'!$B$16</definedName>
    <definedName name="QB_ROW_3631210" localSheetId="5" hidden="1">'c4-AR Aging'!$B$27</definedName>
    <definedName name="QB_ROW_3651210" localSheetId="5" hidden="1">'c4-AR Aging'!$B$3</definedName>
    <definedName name="QB_ROW_3683210" localSheetId="5" hidden="1">'c4-AR Aging'!$B$36</definedName>
    <definedName name="QB_ROW_378210" localSheetId="6" hidden="1">'c4-AP Aging'!$B$11</definedName>
    <definedName name="QB_ROW_38250" localSheetId="1" hidden="1">'c4-Stmt of Activ Act. vs Bud'!$F$20</definedName>
    <definedName name="QB_ROW_38250" localSheetId="4" hidden="1">'c4-Stmt of Activ. by Month'!$F$18</definedName>
    <definedName name="QB_ROW_38250" localSheetId="2" hidden="1">'c4-Stmt. of Activ. by Class'!$F$21</definedName>
    <definedName name="QB_ROW_3888210" localSheetId="5" hidden="1">'c4-AR Aging'!$B$10</definedName>
    <definedName name="QB_ROW_39250" localSheetId="1" hidden="1">'c4-Stmt of Activ Act. vs Bud'!$F$21</definedName>
    <definedName name="QB_ROW_39250" localSheetId="4" hidden="1">'c4-Stmt of Activ. by Month'!$F$19</definedName>
    <definedName name="QB_ROW_39250" localSheetId="2" hidden="1">'c4-Stmt. of Activ. by Class'!$F$22</definedName>
    <definedName name="QB_ROW_3936210" localSheetId="6" hidden="1">'c4-AP Aging'!$B$9</definedName>
    <definedName name="QB_ROW_4001210" localSheetId="5" hidden="1">'c4-AR Aging'!$B$18</definedName>
    <definedName name="QB_ROW_4021" localSheetId="3" hidden="1">'c4-Stmt of Fin. Pos. by month'!$C$14</definedName>
    <definedName name="QB_ROW_4021" localSheetId="0" hidden="1">'c4-Stmt. of Fin. Pos'!$C$14</definedName>
    <definedName name="QB_ROW_4321" localSheetId="3" hidden="1">'c4-Stmt of Fin. Pos. by month'!$C$24</definedName>
    <definedName name="QB_ROW_4321" localSheetId="0" hidden="1">'c4-Stmt. of Fin. Pos'!$C$23</definedName>
    <definedName name="QB_ROW_43240" localSheetId="1" hidden="1">'c4-Stmt of Activ Act. vs Bud'!$E$33</definedName>
    <definedName name="QB_ROW_43240" localSheetId="4" hidden="1">'c4-Stmt of Activ. by Month'!$E$31</definedName>
    <definedName name="QB_ROW_43240" localSheetId="2" hidden="1">'c4-Stmt. of Activ. by Class'!$E$34</definedName>
    <definedName name="QB_ROW_4356210" localSheetId="5" hidden="1">'c4-AR Aging'!$B$47</definedName>
    <definedName name="QB_ROW_4362210" localSheetId="5" hidden="1">'c4-AR Aging'!$B$29</definedName>
    <definedName name="QB_ROW_4380210" localSheetId="6" hidden="1">'c4-AP Aging'!$B$15</definedName>
    <definedName name="QB_ROW_4408210" localSheetId="5" hidden="1">'c4-AR Aging'!$B$6</definedName>
    <definedName name="QB_ROW_4430210" localSheetId="5" hidden="1">'c4-AR Aging'!$B$48</definedName>
    <definedName name="QB_ROW_4478210" localSheetId="5" hidden="1">'c4-AR Aging'!$B$20</definedName>
    <definedName name="QB_ROW_4514210" localSheetId="6" hidden="1">'c4-AP Aging'!$B$14</definedName>
    <definedName name="QB_ROW_4579210" localSheetId="5" hidden="1">'c4-AR Aging'!$B$28</definedName>
    <definedName name="QB_ROW_4583210" localSheetId="5" hidden="1">'c4-AR Aging'!$B$23</definedName>
    <definedName name="QB_ROW_4689210" localSheetId="5" hidden="1">'c4-AR Aging'!$B$2</definedName>
    <definedName name="QB_ROW_4720210" localSheetId="5" hidden="1">'c4-AR Aging'!$B$32</definedName>
    <definedName name="QB_ROW_4741210" localSheetId="5" hidden="1">'c4-AR Aging'!$B$44</definedName>
    <definedName name="QB_ROW_4905210" localSheetId="6" hidden="1">'c4-AP Aging'!$B$3</definedName>
    <definedName name="QB_ROW_4930210" localSheetId="6" hidden="1">'c4-AP Aging'!$B$4</definedName>
    <definedName name="QB_ROW_4978210" localSheetId="5" hidden="1">'c4-AR Aging'!$B$31</definedName>
    <definedName name="QB_ROW_4981210" localSheetId="6" hidden="1">'c4-AP Aging'!$B$12</definedName>
    <definedName name="QB_ROW_5011" localSheetId="3" hidden="1">'c4-Stmt of Fin. Pos. by month'!$B$26</definedName>
    <definedName name="QB_ROW_5011" localSheetId="0" hidden="1">'c4-Stmt. of Fin. Pos'!$B$25</definedName>
    <definedName name="QB_ROW_5055210" localSheetId="6" hidden="1">'c4-AP Aging'!$B$6</definedName>
    <definedName name="QB_ROW_5066210" localSheetId="5" hidden="1">'c4-AR Aging'!$B$5</definedName>
    <definedName name="QB_ROW_5073210" localSheetId="5" hidden="1">'c4-AR Aging'!$B$14</definedName>
    <definedName name="QB_ROW_51240" localSheetId="1" hidden="1">'c4-Stmt of Activ Act. vs Bud'!$E$53</definedName>
    <definedName name="QB_ROW_51240" localSheetId="4" hidden="1">'c4-Stmt of Activ. by Month'!$E$54</definedName>
    <definedName name="QB_ROW_51240" localSheetId="2" hidden="1">'c4-Stmt. of Activ. by Class'!$E$54</definedName>
    <definedName name="QB_ROW_5141210" localSheetId="6" hidden="1">'c4-AP Aging'!$B$13</definedName>
    <definedName name="QB_ROW_5150210" localSheetId="5" hidden="1">'c4-AR Aging'!$B$17</definedName>
    <definedName name="QB_ROW_5192210" localSheetId="5" hidden="1">'c4-AR Aging'!$B$15</definedName>
    <definedName name="QB_ROW_5261210" localSheetId="5" hidden="1">'c4-AR Aging'!$B$12</definedName>
    <definedName name="QB_ROW_5283210" localSheetId="6" hidden="1">'c4-AP Aging'!$B$2</definedName>
    <definedName name="QB_ROW_5288210" localSheetId="5" hidden="1">'c4-AR Aging'!$B$34</definedName>
    <definedName name="QB_ROW_5291210" localSheetId="5" hidden="1">'c4-AR Aging'!$B$8</definedName>
    <definedName name="QB_ROW_5311" localSheetId="3" hidden="1">'c4-Stmt of Fin. Pos. by month'!$B$30</definedName>
    <definedName name="QB_ROW_5311" localSheetId="0" hidden="1">'c4-Stmt. of Fin. Pos'!$B$28</definedName>
    <definedName name="QB_ROW_53340" localSheetId="1" hidden="1">'c4-Stmt of Activ Act. vs Bud'!$E$52</definedName>
    <definedName name="QB_ROW_53340" localSheetId="4" hidden="1">'c4-Stmt of Activ. by Month'!$E$53</definedName>
    <definedName name="QB_ROW_53340" localSheetId="2" hidden="1">'c4-Stmt. of Activ. by Class'!$E$53</definedName>
    <definedName name="QB_ROW_5340210" localSheetId="6" hidden="1">'c4-AP Aging'!$B$5</definedName>
    <definedName name="QB_ROW_5386210" localSheetId="6" hidden="1">'c4-AP Aging'!$B$8</definedName>
    <definedName name="QB_ROW_6011" localSheetId="3" hidden="1">'c4-Stmt of Fin. Pos. by month'!$B$31</definedName>
    <definedName name="QB_ROW_6011" localSheetId="0" hidden="1">'c4-Stmt. of Fin. Pos'!$B$29</definedName>
    <definedName name="QB_ROW_62340" localSheetId="1" hidden="1">'c4-Stmt of Activ Act. vs Bud'!$E$51</definedName>
    <definedName name="QB_ROW_62340" localSheetId="4" hidden="1">'c4-Stmt of Activ. by Month'!$E$52</definedName>
    <definedName name="QB_ROW_62340" localSheetId="2" hidden="1">'c4-Stmt. of Activ. by Class'!$E$52</definedName>
    <definedName name="QB_ROW_6311" localSheetId="3" hidden="1">'c4-Stmt of Fin. Pos. by month'!$B$33</definedName>
    <definedName name="QB_ROW_6311" localSheetId="0" hidden="1">'c4-Stmt. of Fin. Pos'!$B$31</definedName>
    <definedName name="QB_ROW_7001" localSheetId="3" hidden="1">'c4-Stmt of Fin. Pos. by month'!$A$35</definedName>
    <definedName name="QB_ROW_7001" localSheetId="0" hidden="1">'c4-Stmt. of Fin. Pos'!$A$33</definedName>
    <definedName name="QB_ROW_7030" localSheetId="3" hidden="1">'c4-Stmt of Fin. Pos. by month'!$D$5</definedName>
    <definedName name="QB_ROW_7030" localSheetId="0" hidden="1">'c4-Stmt. of Fin. Pos'!$D$5</definedName>
    <definedName name="QB_ROW_7301" localSheetId="3" hidden="1">'c4-Stmt of Fin. Pos. by month'!$A$83</definedName>
    <definedName name="QB_ROW_7301" localSheetId="0" hidden="1">'c4-Stmt. of Fin. Pos'!$A$70</definedName>
    <definedName name="QB_ROW_7330" localSheetId="3" hidden="1">'c4-Stmt of Fin. Pos. by month'!$D$9</definedName>
    <definedName name="QB_ROW_7330" localSheetId="0" hidden="1">'c4-Stmt. of Fin. Pos'!$D$9</definedName>
    <definedName name="QB_ROW_8011" localSheetId="3" hidden="1">'c4-Stmt of Fin. Pos. by month'!$B$36</definedName>
    <definedName name="QB_ROW_8011" localSheetId="0" hidden="1">'c4-Stmt. of Fin. Pos'!$B$34</definedName>
    <definedName name="QB_ROW_8311" localSheetId="3" hidden="1">'c4-Stmt of Fin. Pos. by month'!$B$69</definedName>
    <definedName name="QB_ROW_8311" localSheetId="0" hidden="1">'c4-Stmt. of Fin. Pos'!$B$60</definedName>
    <definedName name="QB_ROW_861210" localSheetId="5" hidden="1">'c4-AR Aging'!$B$7</definedName>
    <definedName name="QB_ROW_86321" localSheetId="1" hidden="1">'c4-Stmt of Activ Act. vs Bud'!$C$37</definedName>
    <definedName name="QB_ROW_86321" localSheetId="4" hidden="1">'c4-Stmt of Activ. by Month'!$C$38</definedName>
    <definedName name="QB_ROW_86321" localSheetId="2" hidden="1">'c4-Stmt. of Activ. by Class'!$C$38</definedName>
    <definedName name="QB_ROW_87331" localSheetId="1" hidden="1">'c4-Stmt of Activ Act. vs Bud'!$D$36</definedName>
    <definedName name="QB_ROW_87331" localSheetId="4" hidden="1">'c4-Stmt of Activ. by Month'!$D$37</definedName>
    <definedName name="QB_ROW_87331" localSheetId="2" hidden="1">'c4-Stmt. of Activ. by Class'!$D$37</definedName>
    <definedName name="QB_ROW_9021" localSheetId="3" hidden="1">'c4-Stmt of Fin. Pos. by month'!$C$37</definedName>
    <definedName name="QB_ROW_9021" localSheetId="0" hidden="1">'c4-Stmt. of Fin. Pos'!$C$35</definedName>
    <definedName name="QB_ROW_90250" localSheetId="1" hidden="1">'c4-Stmt of Activ Act. vs Bud'!$F$22</definedName>
    <definedName name="QB_ROW_90250" localSheetId="4" hidden="1">'c4-Stmt of Activ. by Month'!$F$20</definedName>
    <definedName name="QB_ROW_90250" localSheetId="2" hidden="1">'c4-Stmt. of Activ. by Class'!$F$23</definedName>
    <definedName name="QB_ROW_92210" localSheetId="5" hidden="1">'c4-AR Aging'!$B$51</definedName>
    <definedName name="QB_ROW_9321" localSheetId="3" hidden="1">'c4-Stmt of Fin. Pos. by month'!$C$65</definedName>
    <definedName name="QB_ROW_9321" localSheetId="0" hidden="1">'c4-Stmt. of Fin. Pos'!$C$56</definedName>
    <definedName name="QB_ROW_93210" localSheetId="5" hidden="1">'c4-AR Aging'!$B$11</definedName>
    <definedName name="QB_ROW_992210" localSheetId="5" hidden="1">'c4-AR Aging'!$B$54</definedName>
    <definedName name="QBCANSUPPORTUPDATE" localSheetId="6">TRUE</definedName>
    <definedName name="QBCANSUPPORTUPDATE" localSheetId="5">TRUE</definedName>
    <definedName name="QBCANSUPPORTUPDATE" localSheetId="1">TRUE</definedName>
    <definedName name="QBCANSUPPORTUPDATE" localSheetId="4">TRUE</definedName>
    <definedName name="QBCANSUPPORTUPDATE" localSheetId="3">TRUE</definedName>
    <definedName name="QBCANSUPPORTUPDATE" localSheetId="2">TRUE</definedName>
    <definedName name="QBCANSUPPORTUPDATE" localSheetId="0">TRUE</definedName>
    <definedName name="QBCOMPANYFILENAME" localSheetId="6">"\\Gaston\lwvc\QuickBooks\LWVC2004-2005.QBW"</definedName>
    <definedName name="QBCOMPANYFILENAME" localSheetId="5">"\\Gaston\lwvc\QuickBooks\LWVC2004-2005.QBW"</definedName>
    <definedName name="QBCOMPANYFILENAME" localSheetId="1">"\\Gaston\lwvc\QuickBooks\LWVC2004-2005.QBW"</definedName>
    <definedName name="QBCOMPANYFILENAME" localSheetId="4">"\\Gaston\lwvc\QuickBooks\LWVC2004-2005.QBW"</definedName>
    <definedName name="QBCOMPANYFILENAME" localSheetId="3">"\\Gaston\lwvc\QuickBooks\LWVC2004-2005.QBW"</definedName>
    <definedName name="QBCOMPANYFILENAME" localSheetId="2">"\\Gaston\lwvc\QuickBooks\LWVC2004-2005.QBW"</definedName>
    <definedName name="QBCOMPANYFILENAME" localSheetId="0">"\\Gaston\lwvc\QuickBooks\LWVC2004-2005.QBW"</definedName>
    <definedName name="QBENDDATE" localSheetId="6">20190630</definedName>
    <definedName name="QBENDDATE" localSheetId="5">20190630</definedName>
    <definedName name="QBENDDATE" localSheetId="1">20190630</definedName>
    <definedName name="QBENDDATE" localSheetId="4">20190630</definedName>
    <definedName name="QBENDDATE" localSheetId="3">20190630</definedName>
    <definedName name="QBENDDATE" localSheetId="2">20190630</definedName>
    <definedName name="QBENDDATE" localSheetId="0">20190630</definedName>
    <definedName name="QBHEADERSONSCREEN" localSheetId="6">FALSE</definedName>
    <definedName name="QBHEADERSONSCREEN" localSheetId="5">FALSE</definedName>
    <definedName name="QBHEADERSONSCREEN" localSheetId="1">FALSE</definedName>
    <definedName name="QBHEADERSONSCREEN" localSheetId="4">FALSE</definedName>
    <definedName name="QBHEADERSONSCREEN" localSheetId="3">FALSE</definedName>
    <definedName name="QBHEADERSONSCREEN" localSheetId="2">FALSE</definedName>
    <definedName name="QBHEADERSONSCREEN" localSheetId="0">FALSE</definedName>
    <definedName name="QBMETADATASIZE" localSheetId="6">5924</definedName>
    <definedName name="QBMETADATASIZE" localSheetId="5">5924</definedName>
    <definedName name="QBMETADATASIZE" localSheetId="1">5914</definedName>
    <definedName name="QBMETADATASIZE" localSheetId="4">5914</definedName>
    <definedName name="QBMETADATASIZE" localSheetId="3">5914</definedName>
    <definedName name="QBMETADATASIZE" localSheetId="2">5914</definedName>
    <definedName name="QBMETADATASIZE" localSheetId="0">5914</definedName>
    <definedName name="QBPRESERVECOLOR" localSheetId="6">TRUE</definedName>
    <definedName name="QBPRESERVECOLOR" localSheetId="5">TRUE</definedName>
    <definedName name="QBPRESERVECOLOR" localSheetId="1">TRUE</definedName>
    <definedName name="QBPRESERVECOLOR" localSheetId="4">TRUE</definedName>
    <definedName name="QBPRESERVECOLOR" localSheetId="3">TRUE</definedName>
    <definedName name="QBPRESERVECOLOR" localSheetId="2">TRUE</definedName>
    <definedName name="QBPRESERVECOLOR" localSheetId="0">TRUE</definedName>
    <definedName name="QBPRESERVEFONT" localSheetId="6">TRUE</definedName>
    <definedName name="QBPRESERVEFONT" localSheetId="5">TRUE</definedName>
    <definedName name="QBPRESERVEFONT" localSheetId="1">TRUE</definedName>
    <definedName name="QBPRESERVEFONT" localSheetId="4">TRUE</definedName>
    <definedName name="QBPRESERVEFONT" localSheetId="3">TRUE</definedName>
    <definedName name="QBPRESERVEFONT" localSheetId="2">TRUE</definedName>
    <definedName name="QBPRESERVEFONT" localSheetId="0">TRUE</definedName>
    <definedName name="QBPRESERVEROWHEIGHT" localSheetId="6">TRUE</definedName>
    <definedName name="QBPRESERVEROWHEIGHT" localSheetId="5">TRUE</definedName>
    <definedName name="QBPRESERVEROWHEIGHT" localSheetId="1">TRUE</definedName>
    <definedName name="QBPRESERVEROWHEIGHT" localSheetId="4">TRUE</definedName>
    <definedName name="QBPRESERVEROWHEIGHT" localSheetId="3">TRUE</definedName>
    <definedName name="QBPRESERVEROWHEIGHT" localSheetId="2">TRUE</definedName>
    <definedName name="QBPRESERVEROWHEIGHT" localSheetId="0">TRUE</definedName>
    <definedName name="QBPRESERVESPACE" localSheetId="6">TRUE</definedName>
    <definedName name="QBPRESERVESPACE" localSheetId="5">TRUE</definedName>
    <definedName name="QBPRESERVESPACE" localSheetId="1">TRUE</definedName>
    <definedName name="QBPRESERVESPACE" localSheetId="4">TRUE</definedName>
    <definedName name="QBPRESERVESPACE" localSheetId="3">TRUE</definedName>
    <definedName name="QBPRESERVESPACE" localSheetId="2">TRUE</definedName>
    <definedName name="QBPRESERVESPACE" localSheetId="0">TRUE</definedName>
    <definedName name="QBREPORTCOLAXIS" localSheetId="6">37</definedName>
    <definedName name="QBREPORTCOLAXIS" localSheetId="5">35</definedName>
    <definedName name="QBREPORTCOLAXIS" localSheetId="1">0</definedName>
    <definedName name="QBREPORTCOLAXIS" localSheetId="4">6</definedName>
    <definedName name="QBREPORTCOLAXIS" localSheetId="3">6</definedName>
    <definedName name="QBREPORTCOLAXIS" localSheetId="2">19</definedName>
    <definedName name="QBREPORTCOLAXIS" localSheetId="0">0</definedName>
    <definedName name="QBREPORTCOMPANYID" localSheetId="6">"d1bc5fb40bb64c32989208a640179ef4"</definedName>
    <definedName name="QBREPORTCOMPANYID" localSheetId="5">"d1bc5fb40bb64c32989208a640179ef4"</definedName>
    <definedName name="QBREPORTCOMPANYID" localSheetId="1">"d1bc5fb40bb64c32989208a640179ef4"</definedName>
    <definedName name="QBREPORTCOMPANYID" localSheetId="4">"d1bc5fb40bb64c32989208a640179ef4"</definedName>
    <definedName name="QBREPORTCOMPANYID" localSheetId="3">"d1bc5fb40bb64c32989208a640179ef4"</definedName>
    <definedName name="QBREPORTCOMPANYID" localSheetId="2">"d1bc5fb40bb64c32989208a640179ef4"</definedName>
    <definedName name="QBREPORTCOMPANYID" localSheetId="0">"d1bc5fb40bb64c32989208a640179ef4"</definedName>
    <definedName name="QBREPORTCOMPARECOL_ANNUALBUDGET" localSheetId="6">FALSE</definedName>
    <definedName name="QBREPORTCOMPARECOL_ANNUALBUDGET" localSheetId="5">FALSE</definedName>
    <definedName name="QBREPORTCOMPARECOL_ANNUALBUDGET" localSheetId="1">FALSE</definedName>
    <definedName name="QBREPORTCOMPARECOL_ANNUALBUDGET" localSheetId="4">FALSE</definedName>
    <definedName name="QBREPORTCOMPARECOL_ANNUALBUDGET" localSheetId="3">FALSE</definedName>
    <definedName name="QBREPORTCOMPARECOL_ANNUALBUDGET" localSheetId="2">FALSE</definedName>
    <definedName name="QBREPORTCOMPARECOL_ANNUALBUDGET" localSheetId="0">FALSE</definedName>
    <definedName name="QBREPORTCOMPARECOL_AVGCOGS" localSheetId="6">FALSE</definedName>
    <definedName name="QBREPORTCOMPARECOL_AVGCOGS" localSheetId="5">FALSE</definedName>
    <definedName name="QBREPORTCOMPARECOL_AVGCOGS" localSheetId="1">FALSE</definedName>
    <definedName name="QBREPORTCOMPARECOL_AVGCOGS" localSheetId="4">FALSE</definedName>
    <definedName name="QBREPORTCOMPARECOL_AVGCOGS" localSheetId="3">FALSE</definedName>
    <definedName name="QBREPORTCOMPARECOL_AVGCOGS" localSheetId="2">FALSE</definedName>
    <definedName name="QBREPORTCOMPARECOL_AVGCOGS" localSheetId="0">FALSE</definedName>
    <definedName name="QBREPORTCOMPARECOL_AVGPRICE" localSheetId="6">FALSE</definedName>
    <definedName name="QBREPORTCOMPARECOL_AVGPRICE" localSheetId="5">FALSE</definedName>
    <definedName name="QBREPORTCOMPARECOL_AVGPRICE" localSheetId="1">FALSE</definedName>
    <definedName name="QBREPORTCOMPARECOL_AVGPRICE" localSheetId="4">FALSE</definedName>
    <definedName name="QBREPORTCOMPARECOL_AVGPRICE" localSheetId="3">FALSE</definedName>
    <definedName name="QBREPORTCOMPARECOL_AVGPRICE" localSheetId="2">FALSE</definedName>
    <definedName name="QBREPORTCOMPARECOL_AVGPRICE" localSheetId="0">FALSE</definedName>
    <definedName name="QBREPORTCOMPARECOL_BUDDIFF" localSheetId="6">FALSE</definedName>
    <definedName name="QBREPORTCOMPARECOL_BUDDIFF" localSheetId="5">FALSE</definedName>
    <definedName name="QBREPORTCOMPARECOL_BUDDIFF" localSheetId="1">TRUE</definedName>
    <definedName name="QBREPORTCOMPARECOL_BUDDIFF" localSheetId="4">FALSE</definedName>
    <definedName name="QBREPORTCOMPARECOL_BUDDIFF" localSheetId="3">FALSE</definedName>
    <definedName name="QBREPORTCOMPARECOL_BUDDIFF" localSheetId="2">FALSE</definedName>
    <definedName name="QBREPORTCOMPARECOL_BUDDIFF" localSheetId="0">FALSE</definedName>
    <definedName name="QBREPORTCOMPARECOL_BUDGET" localSheetId="6">FALSE</definedName>
    <definedName name="QBREPORTCOMPARECOL_BUDGET" localSheetId="5">FALSE</definedName>
    <definedName name="QBREPORTCOMPARECOL_BUDGET" localSheetId="1">TRUE</definedName>
    <definedName name="QBREPORTCOMPARECOL_BUDGET" localSheetId="4">FALSE</definedName>
    <definedName name="QBREPORTCOMPARECOL_BUDGET" localSheetId="3">FALSE</definedName>
    <definedName name="QBREPORTCOMPARECOL_BUDGET" localSheetId="2">TRUE</definedName>
    <definedName name="QBREPORTCOMPARECOL_BUDGET" localSheetId="0">FALSE</definedName>
    <definedName name="QBREPORTCOMPARECOL_BUDPCT" localSheetId="6">FALSE</definedName>
    <definedName name="QBREPORTCOMPARECOL_BUDPCT" localSheetId="5">FALSE</definedName>
    <definedName name="QBREPORTCOMPARECOL_BUDPCT" localSheetId="1">TRUE</definedName>
    <definedName name="QBREPORTCOMPARECOL_BUDPCT" localSheetId="4">FALSE</definedName>
    <definedName name="QBREPORTCOMPARECOL_BUDPCT" localSheetId="3">FALSE</definedName>
    <definedName name="QBREPORTCOMPARECOL_BUDPCT" localSheetId="2">FALSE</definedName>
    <definedName name="QBREPORTCOMPARECOL_BUDPCT" localSheetId="0">FALSE</definedName>
    <definedName name="QBREPORTCOMPARECOL_COGS" localSheetId="6">FALSE</definedName>
    <definedName name="QBREPORTCOMPARECOL_COGS" localSheetId="5">FALSE</definedName>
    <definedName name="QBREPORTCOMPARECOL_COGS" localSheetId="1">FALSE</definedName>
    <definedName name="QBREPORTCOMPARECOL_COGS" localSheetId="4">FALSE</definedName>
    <definedName name="QBREPORTCOMPARECOL_COGS" localSheetId="3">FALSE</definedName>
    <definedName name="QBREPORTCOMPARECOL_COGS" localSheetId="2">FALSE</definedName>
    <definedName name="QBREPORTCOMPARECOL_COGS" localSheetId="0">FALSE</definedName>
    <definedName name="QBREPORTCOMPARECOL_EXCLUDEAMOUNT" localSheetId="6">FALSE</definedName>
    <definedName name="QBREPORTCOMPARECOL_EXCLUDEAMOUNT" localSheetId="5">FALSE</definedName>
    <definedName name="QBREPORTCOMPARECOL_EXCLUDEAMOUNT" localSheetId="1">FALSE</definedName>
    <definedName name="QBREPORTCOMPARECOL_EXCLUDEAMOUNT" localSheetId="4">FALSE</definedName>
    <definedName name="QBREPORTCOMPARECOL_EXCLUDEAMOUNT" localSheetId="3">FALSE</definedName>
    <definedName name="QBREPORTCOMPARECOL_EXCLUDEAMOUNT" localSheetId="2">FALSE</definedName>
    <definedName name="QBREPORTCOMPARECOL_EXCLUDEAMOUNT" localSheetId="0">FALSE</definedName>
    <definedName name="QBREPORTCOMPARECOL_EXCLUDECURPERIOD" localSheetId="6">FALSE</definedName>
    <definedName name="QBREPORTCOMPARECOL_EXCLUDECURPERIOD" localSheetId="5">FALSE</definedName>
    <definedName name="QBREPORTCOMPARECOL_EXCLUDECURPERIOD" localSheetId="1">FALSE</definedName>
    <definedName name="QBREPORTCOMPARECOL_EXCLUDECURPERIOD" localSheetId="4">FALSE</definedName>
    <definedName name="QBREPORTCOMPARECOL_EXCLUDECURPERIOD" localSheetId="3">FALSE</definedName>
    <definedName name="QBREPORTCOMPARECOL_EXCLUDECURPERIOD" localSheetId="2">FALSE</definedName>
    <definedName name="QBREPORTCOMPARECOL_EXCLUDECURPERIOD" localSheetId="0">FALSE</definedName>
    <definedName name="QBREPORTCOMPARECOL_FORECAST" localSheetId="6">FALSE</definedName>
    <definedName name="QBREPORTCOMPARECOL_FORECAST" localSheetId="5">FALSE</definedName>
    <definedName name="QBREPORTCOMPARECOL_FORECAST" localSheetId="1">FALSE</definedName>
    <definedName name="QBREPORTCOMPARECOL_FORECAST" localSheetId="4">FALSE</definedName>
    <definedName name="QBREPORTCOMPARECOL_FORECAST" localSheetId="3">FALSE</definedName>
    <definedName name="QBREPORTCOMPARECOL_FORECAST" localSheetId="2">FALSE</definedName>
    <definedName name="QBREPORTCOMPARECOL_FORECAST" localSheetId="0">FALSE</definedName>
    <definedName name="QBREPORTCOMPARECOL_GROSSMARGIN" localSheetId="6">FALSE</definedName>
    <definedName name="QBREPORTCOMPARECOL_GROSSMARGIN" localSheetId="5">FALSE</definedName>
    <definedName name="QBREPORTCOMPARECOL_GROSSMARGIN" localSheetId="1">FALSE</definedName>
    <definedName name="QBREPORTCOMPARECOL_GROSSMARGIN" localSheetId="4">FALSE</definedName>
    <definedName name="QBREPORTCOMPARECOL_GROSSMARGIN" localSheetId="3">FALSE</definedName>
    <definedName name="QBREPORTCOMPARECOL_GROSSMARGIN" localSheetId="2">FALSE</definedName>
    <definedName name="QBREPORTCOMPARECOL_GROSSMARGIN" localSheetId="0">FALSE</definedName>
    <definedName name="QBREPORTCOMPARECOL_GROSSMARGINPCT" localSheetId="6">FALSE</definedName>
    <definedName name="QBREPORTCOMPARECOL_GROSSMARGINPCT" localSheetId="5">FALSE</definedName>
    <definedName name="QBREPORTCOMPARECOL_GROSSMARGINPCT" localSheetId="1">FALSE</definedName>
    <definedName name="QBREPORTCOMPARECOL_GROSSMARGINPCT" localSheetId="4">FALSE</definedName>
    <definedName name="QBREPORTCOMPARECOL_GROSSMARGINPCT" localSheetId="3">FALSE</definedName>
    <definedName name="QBREPORTCOMPARECOL_GROSSMARGINPCT" localSheetId="2">FALSE</definedName>
    <definedName name="QBREPORTCOMPARECOL_GROSSMARGINPCT" localSheetId="0">FALSE</definedName>
    <definedName name="QBREPORTCOMPARECOL_HOURS" localSheetId="6">FALSE</definedName>
    <definedName name="QBREPORTCOMPARECOL_HOURS" localSheetId="5">FALSE</definedName>
    <definedName name="QBREPORTCOMPARECOL_HOURS" localSheetId="1">FALSE</definedName>
    <definedName name="QBREPORTCOMPARECOL_HOURS" localSheetId="4">FALSE</definedName>
    <definedName name="QBREPORTCOMPARECOL_HOURS" localSheetId="3">FALSE</definedName>
    <definedName name="QBREPORTCOMPARECOL_HOURS" localSheetId="2">FALSE</definedName>
    <definedName name="QBREPORTCOMPARECOL_HOURS" localSheetId="0">FALSE</definedName>
    <definedName name="QBREPORTCOMPARECOL_PCTCOL" localSheetId="6">FALSE</definedName>
    <definedName name="QBREPORTCOMPARECOL_PCTCOL" localSheetId="5">FALSE</definedName>
    <definedName name="QBREPORTCOMPARECOL_PCTCOL" localSheetId="1">FALSE</definedName>
    <definedName name="QBREPORTCOMPARECOL_PCTCOL" localSheetId="4">FALSE</definedName>
    <definedName name="QBREPORTCOMPARECOL_PCTCOL" localSheetId="3">FALSE</definedName>
    <definedName name="QBREPORTCOMPARECOL_PCTCOL" localSheetId="2">FALSE</definedName>
    <definedName name="QBREPORTCOMPARECOL_PCTCOL" localSheetId="0">FALSE</definedName>
    <definedName name="QBREPORTCOMPARECOL_PCTEXPENSE" localSheetId="6">FALSE</definedName>
    <definedName name="QBREPORTCOMPARECOL_PCTEXPENSE" localSheetId="5">FALSE</definedName>
    <definedName name="QBREPORTCOMPARECOL_PCTEXPENSE" localSheetId="1">FALSE</definedName>
    <definedName name="QBREPORTCOMPARECOL_PCTEXPENSE" localSheetId="4">FALSE</definedName>
    <definedName name="QBREPORTCOMPARECOL_PCTEXPENSE" localSheetId="3">FALSE</definedName>
    <definedName name="QBREPORTCOMPARECOL_PCTEXPENSE" localSheetId="2">FALSE</definedName>
    <definedName name="QBREPORTCOMPARECOL_PCTEXPENSE" localSheetId="0">FALSE</definedName>
    <definedName name="QBREPORTCOMPARECOL_PCTINCOME" localSheetId="6">FALSE</definedName>
    <definedName name="QBREPORTCOMPARECOL_PCTINCOME" localSheetId="5">FALSE</definedName>
    <definedName name="QBREPORTCOMPARECOL_PCTINCOME" localSheetId="1">FALSE</definedName>
    <definedName name="QBREPORTCOMPARECOL_PCTINCOME" localSheetId="4">FALSE</definedName>
    <definedName name="QBREPORTCOMPARECOL_PCTINCOME" localSheetId="3">FALSE</definedName>
    <definedName name="QBREPORTCOMPARECOL_PCTINCOME" localSheetId="2">FALSE</definedName>
    <definedName name="QBREPORTCOMPARECOL_PCTINCOME" localSheetId="0">FALSE</definedName>
    <definedName name="QBREPORTCOMPARECOL_PCTOFSALES" localSheetId="6">FALSE</definedName>
    <definedName name="QBREPORTCOMPARECOL_PCTOFSALES" localSheetId="5">FALSE</definedName>
    <definedName name="QBREPORTCOMPARECOL_PCTOFSALES" localSheetId="1">FALSE</definedName>
    <definedName name="QBREPORTCOMPARECOL_PCTOFSALES" localSheetId="4">FALSE</definedName>
    <definedName name="QBREPORTCOMPARECOL_PCTOFSALES" localSheetId="3">FALSE</definedName>
    <definedName name="QBREPORTCOMPARECOL_PCTOFSALES" localSheetId="2">FALSE</definedName>
    <definedName name="QBREPORTCOMPARECOL_PCTOFSALES" localSheetId="0">FALSE</definedName>
    <definedName name="QBREPORTCOMPARECOL_PCTROW" localSheetId="6">FALSE</definedName>
    <definedName name="QBREPORTCOMPARECOL_PCTROW" localSheetId="5">FALSE</definedName>
    <definedName name="QBREPORTCOMPARECOL_PCTROW" localSheetId="1">FALSE</definedName>
    <definedName name="QBREPORTCOMPARECOL_PCTROW" localSheetId="4">FALSE</definedName>
    <definedName name="QBREPORTCOMPARECOL_PCTROW" localSheetId="3">FALSE</definedName>
    <definedName name="QBREPORTCOMPARECOL_PCTROW" localSheetId="2">FALSE</definedName>
    <definedName name="QBREPORTCOMPARECOL_PCTROW" localSheetId="0">FALSE</definedName>
    <definedName name="QBREPORTCOMPARECOL_PPDIFF" localSheetId="6">FALSE</definedName>
    <definedName name="QBREPORTCOMPARECOL_PPDIFF" localSheetId="5">FALSE</definedName>
    <definedName name="QBREPORTCOMPARECOL_PPDIFF" localSheetId="1">FALSE</definedName>
    <definedName name="QBREPORTCOMPARECOL_PPDIFF" localSheetId="4">FALSE</definedName>
    <definedName name="QBREPORTCOMPARECOL_PPDIFF" localSheetId="3">FALSE</definedName>
    <definedName name="QBREPORTCOMPARECOL_PPDIFF" localSheetId="2">FALSE</definedName>
    <definedName name="QBREPORTCOMPARECOL_PPDIFF" localSheetId="0">FALSE</definedName>
    <definedName name="QBREPORTCOMPARECOL_PPPCT" localSheetId="6">FALSE</definedName>
    <definedName name="QBREPORTCOMPARECOL_PPPCT" localSheetId="5">FALSE</definedName>
    <definedName name="QBREPORTCOMPARECOL_PPPCT" localSheetId="1">FALSE</definedName>
    <definedName name="QBREPORTCOMPARECOL_PPPCT" localSheetId="4">FALSE</definedName>
    <definedName name="QBREPORTCOMPARECOL_PPPCT" localSheetId="3">FALSE</definedName>
    <definedName name="QBREPORTCOMPARECOL_PPPCT" localSheetId="2">FALSE</definedName>
    <definedName name="QBREPORTCOMPARECOL_PPPCT" localSheetId="0">FALSE</definedName>
    <definedName name="QBREPORTCOMPARECOL_PREVPERIOD" localSheetId="6">FALSE</definedName>
    <definedName name="QBREPORTCOMPARECOL_PREVPERIOD" localSheetId="5">FALSE</definedName>
    <definedName name="QBREPORTCOMPARECOL_PREVPERIOD" localSheetId="1">FALSE</definedName>
    <definedName name="QBREPORTCOMPARECOL_PREVPERIOD" localSheetId="4">FALSE</definedName>
    <definedName name="QBREPORTCOMPARECOL_PREVPERIOD" localSheetId="3">FALSE</definedName>
    <definedName name="QBREPORTCOMPARECOL_PREVPERIOD" localSheetId="2">FALSE</definedName>
    <definedName name="QBREPORTCOMPARECOL_PREVPERIOD" localSheetId="0">FALSE</definedName>
    <definedName name="QBREPORTCOMPARECOL_PREVYEAR" localSheetId="6">FALSE</definedName>
    <definedName name="QBREPORTCOMPARECOL_PREVYEAR" localSheetId="5">FALSE</definedName>
    <definedName name="QBREPORTCOMPARECOL_PREVYEAR" localSheetId="1">FALSE</definedName>
    <definedName name="QBREPORTCOMPARECOL_PREVYEAR" localSheetId="4">FALSE</definedName>
    <definedName name="QBREPORTCOMPARECOL_PREVYEAR" localSheetId="3">FALSE</definedName>
    <definedName name="QBREPORTCOMPARECOL_PREVYEAR" localSheetId="2">FALSE</definedName>
    <definedName name="QBREPORTCOMPARECOL_PREVYEAR" localSheetId="0">FALSE</definedName>
    <definedName name="QBREPORTCOMPARECOL_PYDIFF" localSheetId="6">FALSE</definedName>
    <definedName name="QBREPORTCOMPARECOL_PYDIFF" localSheetId="5">FALSE</definedName>
    <definedName name="QBREPORTCOMPARECOL_PYDIFF" localSheetId="1">FALSE</definedName>
    <definedName name="QBREPORTCOMPARECOL_PYDIFF" localSheetId="4">FALSE</definedName>
    <definedName name="QBREPORTCOMPARECOL_PYDIFF" localSheetId="3">FALSE</definedName>
    <definedName name="QBREPORTCOMPARECOL_PYDIFF" localSheetId="2">FALSE</definedName>
    <definedName name="QBREPORTCOMPARECOL_PYDIFF" localSheetId="0">FALSE</definedName>
    <definedName name="QBREPORTCOMPARECOL_PYPCT" localSheetId="6">FALSE</definedName>
    <definedName name="QBREPORTCOMPARECOL_PYPCT" localSheetId="5">FALSE</definedName>
    <definedName name="QBREPORTCOMPARECOL_PYPCT" localSheetId="1">FALSE</definedName>
    <definedName name="QBREPORTCOMPARECOL_PYPCT" localSheetId="4">FALSE</definedName>
    <definedName name="QBREPORTCOMPARECOL_PYPCT" localSheetId="3">FALSE</definedName>
    <definedName name="QBREPORTCOMPARECOL_PYPCT" localSheetId="2">FALSE</definedName>
    <definedName name="QBREPORTCOMPARECOL_PYPCT" localSheetId="0">FALSE</definedName>
    <definedName name="QBREPORTCOMPARECOL_QTY" localSheetId="6">FALSE</definedName>
    <definedName name="QBREPORTCOMPARECOL_QTY" localSheetId="5">FALSE</definedName>
    <definedName name="QBREPORTCOMPARECOL_QTY" localSheetId="1">FALSE</definedName>
    <definedName name="QBREPORTCOMPARECOL_QTY" localSheetId="4">FALSE</definedName>
    <definedName name="QBREPORTCOMPARECOL_QTY" localSheetId="3">FALSE</definedName>
    <definedName name="QBREPORTCOMPARECOL_QTY" localSheetId="2">FALSE</definedName>
    <definedName name="QBREPORTCOMPARECOL_QTY" localSheetId="0">FALSE</definedName>
    <definedName name="QBREPORTCOMPARECOL_RATE" localSheetId="6">FALSE</definedName>
    <definedName name="QBREPORTCOMPARECOL_RATE" localSheetId="5">FALSE</definedName>
    <definedName name="QBREPORTCOMPARECOL_RATE" localSheetId="1">FALSE</definedName>
    <definedName name="QBREPORTCOMPARECOL_RATE" localSheetId="4">FALSE</definedName>
    <definedName name="QBREPORTCOMPARECOL_RATE" localSheetId="3">FALSE</definedName>
    <definedName name="QBREPORTCOMPARECOL_RATE" localSheetId="2">FALSE</definedName>
    <definedName name="QBREPORTCOMPARECOL_RATE" localSheetId="0">FALSE</definedName>
    <definedName name="QBREPORTCOMPARECOL_TRIPBILLEDMILES" localSheetId="6">FALSE</definedName>
    <definedName name="QBREPORTCOMPARECOL_TRIPBILLEDMILES" localSheetId="5">FALSE</definedName>
    <definedName name="QBREPORTCOMPARECOL_TRIPBILLEDMILES" localSheetId="1">FALSE</definedName>
    <definedName name="QBREPORTCOMPARECOL_TRIPBILLEDMILES" localSheetId="4">FALSE</definedName>
    <definedName name="QBREPORTCOMPARECOL_TRIPBILLEDMILES" localSheetId="3">FALSE</definedName>
    <definedName name="QBREPORTCOMPARECOL_TRIPBILLEDMILES" localSheetId="2">FALSE</definedName>
    <definedName name="QBREPORTCOMPARECOL_TRIPBILLEDMILES" localSheetId="0">FALSE</definedName>
    <definedName name="QBREPORTCOMPARECOL_TRIPBILLINGAMOUNT" localSheetId="6">FALSE</definedName>
    <definedName name="QBREPORTCOMPARECOL_TRIPBILLINGAMOUNT" localSheetId="5">FALSE</definedName>
    <definedName name="QBREPORTCOMPARECOL_TRIPBILLINGAMOUNT" localSheetId="1">FALSE</definedName>
    <definedName name="QBREPORTCOMPARECOL_TRIPBILLINGAMOUNT" localSheetId="4">FALSE</definedName>
    <definedName name="QBREPORTCOMPARECOL_TRIPBILLINGAMOUNT" localSheetId="3">FALSE</definedName>
    <definedName name="QBREPORTCOMPARECOL_TRIPBILLINGAMOUNT" localSheetId="2">FALSE</definedName>
    <definedName name="QBREPORTCOMPARECOL_TRIPBILLINGAMOUNT" localSheetId="0">FALSE</definedName>
    <definedName name="QBREPORTCOMPARECOL_TRIPMILES" localSheetId="6">FALSE</definedName>
    <definedName name="QBREPORTCOMPARECOL_TRIPMILES" localSheetId="5">FALSE</definedName>
    <definedName name="QBREPORTCOMPARECOL_TRIPMILES" localSheetId="1">FALSE</definedName>
    <definedName name="QBREPORTCOMPARECOL_TRIPMILES" localSheetId="4">FALSE</definedName>
    <definedName name="QBREPORTCOMPARECOL_TRIPMILES" localSheetId="3">FALSE</definedName>
    <definedName name="QBREPORTCOMPARECOL_TRIPMILES" localSheetId="2">FALSE</definedName>
    <definedName name="QBREPORTCOMPARECOL_TRIPMILES" localSheetId="0">FALSE</definedName>
    <definedName name="QBREPORTCOMPARECOL_TRIPNOTBILLABLEMILES" localSheetId="6">FALSE</definedName>
    <definedName name="QBREPORTCOMPARECOL_TRIPNOTBILLABLEMILES" localSheetId="5">FALSE</definedName>
    <definedName name="QBREPORTCOMPARECOL_TRIPNOTBILLABLEMILES" localSheetId="1">FALSE</definedName>
    <definedName name="QBREPORTCOMPARECOL_TRIPNOTBILLABLEMILES" localSheetId="4">FALSE</definedName>
    <definedName name="QBREPORTCOMPARECOL_TRIPNOTBILLABLEMILES" localSheetId="3">FALSE</definedName>
    <definedName name="QBREPORTCOMPARECOL_TRIPNOTBILLABLEMILES" localSheetId="2">FALSE</definedName>
    <definedName name="QBREPORTCOMPARECOL_TRIPNOTBILLABLEMILES" localSheetId="0">FALSE</definedName>
    <definedName name="QBREPORTCOMPARECOL_TRIPTAXDEDUCTIBLEAMOUNT" localSheetId="6">FALSE</definedName>
    <definedName name="QBREPORTCOMPARECOL_TRIPTAXDEDUCTIBLEAMOUNT" localSheetId="5">FALSE</definedName>
    <definedName name="QBREPORTCOMPARECOL_TRIPTAXDEDUCTIBLEAMOUNT" localSheetId="1">FALSE</definedName>
    <definedName name="QBREPORTCOMPARECOL_TRIPTAXDEDUCTIBLEAMOUNT" localSheetId="4">FALSE</definedName>
    <definedName name="QBREPORTCOMPARECOL_TRIPTAXDEDUCTIBLEAMOUNT" localSheetId="3">FALSE</definedName>
    <definedName name="QBREPORTCOMPARECOL_TRIPTAXDEDUCTIBLEAMOUNT" localSheetId="2">FALSE</definedName>
    <definedName name="QBREPORTCOMPARECOL_TRIPTAXDEDUCTIBLEAMOUNT" localSheetId="0">FALSE</definedName>
    <definedName name="QBREPORTCOMPARECOL_TRIPUNBILLEDMILES" localSheetId="6">FALSE</definedName>
    <definedName name="QBREPORTCOMPARECOL_TRIPUNBILLEDMILES" localSheetId="5">FALSE</definedName>
    <definedName name="QBREPORTCOMPARECOL_TRIPUNBILLEDMILES" localSheetId="1">FALSE</definedName>
    <definedName name="QBREPORTCOMPARECOL_TRIPUNBILLEDMILES" localSheetId="4">FALSE</definedName>
    <definedName name="QBREPORTCOMPARECOL_TRIPUNBILLEDMILES" localSheetId="3">FALSE</definedName>
    <definedName name="QBREPORTCOMPARECOL_TRIPUNBILLEDMILES" localSheetId="2">FALSE</definedName>
    <definedName name="QBREPORTCOMPARECOL_TRIPUNBILLEDMILES" localSheetId="0">FALSE</definedName>
    <definedName name="QBREPORTCOMPARECOL_YTD" localSheetId="6">FALSE</definedName>
    <definedName name="QBREPORTCOMPARECOL_YTD" localSheetId="5">FALSE</definedName>
    <definedName name="QBREPORTCOMPARECOL_YTD" localSheetId="1">FALSE</definedName>
    <definedName name="QBREPORTCOMPARECOL_YTD" localSheetId="4">FALSE</definedName>
    <definedName name="QBREPORTCOMPARECOL_YTD" localSheetId="3">FALSE</definedName>
    <definedName name="QBREPORTCOMPARECOL_YTD" localSheetId="2">FALSE</definedName>
    <definedName name="QBREPORTCOMPARECOL_YTD" localSheetId="0">FALSE</definedName>
    <definedName name="QBREPORTCOMPARECOL_YTDBUDGET" localSheetId="6">FALSE</definedName>
    <definedName name="QBREPORTCOMPARECOL_YTDBUDGET" localSheetId="5">FALSE</definedName>
    <definedName name="QBREPORTCOMPARECOL_YTDBUDGET" localSheetId="1">FALSE</definedName>
    <definedName name="QBREPORTCOMPARECOL_YTDBUDGET" localSheetId="4">FALSE</definedName>
    <definedName name="QBREPORTCOMPARECOL_YTDBUDGET" localSheetId="3">FALSE</definedName>
    <definedName name="QBREPORTCOMPARECOL_YTDBUDGET" localSheetId="2">FALSE</definedName>
    <definedName name="QBREPORTCOMPARECOL_YTDBUDGET" localSheetId="0">FALSE</definedName>
    <definedName name="QBREPORTCOMPARECOL_YTDPCT" localSheetId="6">FALSE</definedName>
    <definedName name="QBREPORTCOMPARECOL_YTDPCT" localSheetId="5">FALSE</definedName>
    <definedName name="QBREPORTCOMPARECOL_YTDPCT" localSheetId="1">FALSE</definedName>
    <definedName name="QBREPORTCOMPARECOL_YTDPCT" localSheetId="4">FALSE</definedName>
    <definedName name="QBREPORTCOMPARECOL_YTDPCT" localSheetId="3">FALSE</definedName>
    <definedName name="QBREPORTCOMPARECOL_YTDPCT" localSheetId="2">FALSE</definedName>
    <definedName name="QBREPORTCOMPARECOL_YTDPCT" localSheetId="0">FALSE</definedName>
    <definedName name="QBREPORTROWAXIS" localSheetId="6">15</definedName>
    <definedName name="QBREPORTROWAXIS" localSheetId="5">13</definedName>
    <definedName name="QBREPORTROWAXIS" localSheetId="1">11</definedName>
    <definedName name="QBREPORTROWAXIS" localSheetId="4">11</definedName>
    <definedName name="QBREPORTROWAXIS" localSheetId="3">9</definedName>
    <definedName name="QBREPORTROWAXIS" localSheetId="2">11</definedName>
    <definedName name="QBREPORTROWAXIS" localSheetId="0">9</definedName>
    <definedName name="QBREPORTSUBCOLAXIS" localSheetId="6">0</definedName>
    <definedName name="QBREPORTSUBCOLAXIS" localSheetId="5">0</definedName>
    <definedName name="QBREPORTSUBCOLAXIS" localSheetId="1">24</definedName>
    <definedName name="QBREPORTSUBCOLAXIS" localSheetId="4">0</definedName>
    <definedName name="QBREPORTSUBCOLAXIS" localSheetId="3">0</definedName>
    <definedName name="QBREPORTSUBCOLAXIS" localSheetId="2">24</definedName>
    <definedName name="QBREPORTSUBCOLAXIS" localSheetId="0">0</definedName>
    <definedName name="QBREPORTTYPE" localSheetId="6">15</definedName>
    <definedName name="QBREPORTTYPE" localSheetId="5">12</definedName>
    <definedName name="QBREPORTTYPE" localSheetId="1">288</definedName>
    <definedName name="QBREPORTTYPE" localSheetId="4">0</definedName>
    <definedName name="QBREPORTTYPE" localSheetId="3">5</definedName>
    <definedName name="QBREPORTTYPE" localSheetId="2">288</definedName>
    <definedName name="QBREPORTTYPE" localSheetId="0">5</definedName>
    <definedName name="QBROWHEADERS" localSheetId="6">2</definedName>
    <definedName name="QBROWHEADERS" localSheetId="5">2</definedName>
    <definedName name="QBROWHEADERS" localSheetId="1">7</definedName>
    <definedName name="QBROWHEADERS" localSheetId="4">7</definedName>
    <definedName name="QBROWHEADERS" localSheetId="3">7</definedName>
    <definedName name="QBROWHEADERS" localSheetId="2">7</definedName>
    <definedName name="QBROWHEADERS" localSheetId="0">7</definedName>
    <definedName name="QBSTARTDATE" localSheetId="6">20190630</definedName>
    <definedName name="QBSTARTDATE" localSheetId="5">20190630</definedName>
    <definedName name="QBSTARTDATE" localSheetId="1">20180701</definedName>
    <definedName name="QBSTARTDATE" localSheetId="4">20180701</definedName>
    <definedName name="QBSTARTDATE" localSheetId="3">20180731</definedName>
    <definedName name="QBSTARTDATE" localSheetId="2">20180701</definedName>
    <definedName name="QBSTARTDATE" localSheetId="0">20190630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7" l="1"/>
  <c r="I18" i="7"/>
  <c r="G18" i="7"/>
  <c r="E18" i="7"/>
  <c r="C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M2" i="7"/>
  <c r="K55" i="6"/>
  <c r="I55" i="6"/>
  <c r="G55" i="6"/>
  <c r="E55" i="6"/>
  <c r="C55" i="6"/>
  <c r="M55" i="6" s="1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M2" i="6"/>
  <c r="Z64" i="5"/>
  <c r="X64" i="5"/>
  <c r="R64" i="5"/>
  <c r="P64" i="5"/>
  <c r="J64" i="5"/>
  <c r="H64" i="5"/>
  <c r="AF64" i="5" s="1"/>
  <c r="AD63" i="5"/>
  <c r="AD64" i="5" s="1"/>
  <c r="AB63" i="5"/>
  <c r="AB64" i="5" s="1"/>
  <c r="Z63" i="5"/>
  <c r="X63" i="5"/>
  <c r="V63" i="5"/>
  <c r="V64" i="5" s="1"/>
  <c r="T63" i="5"/>
  <c r="T64" i="5" s="1"/>
  <c r="R63" i="5"/>
  <c r="P63" i="5"/>
  <c r="N63" i="5"/>
  <c r="N64" i="5" s="1"/>
  <c r="L63" i="5"/>
  <c r="L64" i="5" s="1"/>
  <c r="J63" i="5"/>
  <c r="H63" i="5"/>
  <c r="AF63" i="5" s="1"/>
  <c r="AF62" i="5"/>
  <c r="AD58" i="5"/>
  <c r="AB58" i="5"/>
  <c r="Z58" i="5"/>
  <c r="X58" i="5"/>
  <c r="V58" i="5"/>
  <c r="T58" i="5"/>
  <c r="R58" i="5"/>
  <c r="P58" i="5"/>
  <c r="N58" i="5"/>
  <c r="L58" i="5"/>
  <c r="J58" i="5"/>
  <c r="H58" i="5"/>
  <c r="AF58" i="5" s="1"/>
  <c r="AF57" i="5"/>
  <c r="AF56" i="5"/>
  <c r="AF55" i="5"/>
  <c r="AF54" i="5"/>
  <c r="AF53" i="5"/>
  <c r="AF52" i="5"/>
  <c r="AF51" i="5"/>
  <c r="AF50" i="5"/>
  <c r="AF49" i="5"/>
  <c r="AF48" i="5"/>
  <c r="AF47" i="5"/>
  <c r="AF46" i="5"/>
  <c r="AF45" i="5"/>
  <c r="AF44" i="5"/>
  <c r="AF43" i="5"/>
  <c r="AF42" i="5"/>
  <c r="AF41" i="5"/>
  <c r="AF40" i="5"/>
  <c r="AF37" i="5"/>
  <c r="AD35" i="5"/>
  <c r="AB35" i="5"/>
  <c r="Z35" i="5"/>
  <c r="X35" i="5"/>
  <c r="V35" i="5"/>
  <c r="T35" i="5"/>
  <c r="R35" i="5"/>
  <c r="P35" i="5"/>
  <c r="N35" i="5"/>
  <c r="L35" i="5"/>
  <c r="J35" i="5"/>
  <c r="H35" i="5"/>
  <c r="AF35" i="5" s="1"/>
  <c r="AF34" i="5"/>
  <c r="AF33" i="5"/>
  <c r="AF31" i="5"/>
  <c r="AF30" i="5"/>
  <c r="AD29" i="5"/>
  <c r="X29" i="5"/>
  <c r="V29" i="5"/>
  <c r="P29" i="5"/>
  <c r="N29" i="5"/>
  <c r="H29" i="5"/>
  <c r="AD28" i="5"/>
  <c r="AB28" i="5"/>
  <c r="AB29" i="5" s="1"/>
  <c r="AB36" i="5" s="1"/>
  <c r="AB38" i="5" s="1"/>
  <c r="AB59" i="5" s="1"/>
  <c r="AB65" i="5" s="1"/>
  <c r="Z28" i="5"/>
  <c r="Z29" i="5" s="1"/>
  <c r="X28" i="5"/>
  <c r="V28" i="5"/>
  <c r="T28" i="5"/>
  <c r="T29" i="5" s="1"/>
  <c r="T36" i="5" s="1"/>
  <c r="T38" i="5" s="1"/>
  <c r="T59" i="5" s="1"/>
  <c r="T65" i="5" s="1"/>
  <c r="R28" i="5"/>
  <c r="R29" i="5" s="1"/>
  <c r="P28" i="5"/>
  <c r="N28" i="5"/>
  <c r="L28" i="5"/>
  <c r="L29" i="5" s="1"/>
  <c r="L36" i="5" s="1"/>
  <c r="L38" i="5" s="1"/>
  <c r="L59" i="5" s="1"/>
  <c r="L65" i="5" s="1"/>
  <c r="J28" i="5"/>
  <c r="J29" i="5" s="1"/>
  <c r="H28" i="5"/>
  <c r="AF28" i="5" s="1"/>
  <c r="AF27" i="5"/>
  <c r="AF26" i="5"/>
  <c r="AF25" i="5"/>
  <c r="AF23" i="5"/>
  <c r="AF22" i="5"/>
  <c r="AF21" i="5"/>
  <c r="AF20" i="5"/>
  <c r="AF19" i="5"/>
  <c r="AF18" i="5"/>
  <c r="AD16" i="5"/>
  <c r="AD36" i="5" s="1"/>
  <c r="AD38" i="5" s="1"/>
  <c r="AD59" i="5" s="1"/>
  <c r="AD65" i="5" s="1"/>
  <c r="AB16" i="5"/>
  <c r="Z16" i="5"/>
  <c r="X16" i="5"/>
  <c r="V16" i="5"/>
  <c r="V36" i="5" s="1"/>
  <c r="V38" i="5" s="1"/>
  <c r="V59" i="5" s="1"/>
  <c r="V65" i="5" s="1"/>
  <c r="T16" i="5"/>
  <c r="R16" i="5"/>
  <c r="P16" i="5"/>
  <c r="N16" i="5"/>
  <c r="N36" i="5" s="1"/>
  <c r="N38" i="5" s="1"/>
  <c r="N59" i="5" s="1"/>
  <c r="N65" i="5" s="1"/>
  <c r="L16" i="5"/>
  <c r="J16" i="5"/>
  <c r="H16" i="5"/>
  <c r="AF16" i="5" s="1"/>
  <c r="AF15" i="5"/>
  <c r="AF14" i="5"/>
  <c r="AF13" i="5"/>
  <c r="AF12" i="5"/>
  <c r="AF11" i="5"/>
  <c r="AD9" i="5"/>
  <c r="AB9" i="5"/>
  <c r="Z9" i="5"/>
  <c r="Z36" i="5" s="1"/>
  <c r="Z38" i="5" s="1"/>
  <c r="Z59" i="5" s="1"/>
  <c r="Z65" i="5" s="1"/>
  <c r="X9" i="5"/>
  <c r="X36" i="5" s="1"/>
  <c r="X38" i="5" s="1"/>
  <c r="X59" i="5" s="1"/>
  <c r="X65" i="5" s="1"/>
  <c r="V9" i="5"/>
  <c r="T9" i="5"/>
  <c r="R9" i="5"/>
  <c r="R36" i="5" s="1"/>
  <c r="R38" i="5" s="1"/>
  <c r="R59" i="5" s="1"/>
  <c r="R65" i="5" s="1"/>
  <c r="P9" i="5"/>
  <c r="P36" i="5" s="1"/>
  <c r="P38" i="5" s="1"/>
  <c r="P59" i="5" s="1"/>
  <c r="P65" i="5" s="1"/>
  <c r="N9" i="5"/>
  <c r="L9" i="5"/>
  <c r="J9" i="5"/>
  <c r="J36" i="5" s="1"/>
  <c r="J38" i="5" s="1"/>
  <c r="J59" i="5" s="1"/>
  <c r="J65" i="5" s="1"/>
  <c r="H9" i="5"/>
  <c r="AF9" i="5" s="1"/>
  <c r="AF8" i="5"/>
  <c r="AF7" i="5"/>
  <c r="AF6" i="5"/>
  <c r="AF5" i="5"/>
  <c r="H64" i="4"/>
  <c r="H63" i="4"/>
  <c r="L58" i="4"/>
  <c r="J58" i="4"/>
  <c r="N58" i="4" s="1"/>
  <c r="H58" i="4"/>
  <c r="N56" i="4"/>
  <c r="L56" i="4"/>
  <c r="N55" i="4"/>
  <c r="L55" i="4"/>
  <c r="N54" i="4"/>
  <c r="L54" i="4"/>
  <c r="N53" i="4"/>
  <c r="L53" i="4"/>
  <c r="N52" i="4"/>
  <c r="L52" i="4"/>
  <c r="N51" i="4"/>
  <c r="L51" i="4"/>
  <c r="N50" i="4"/>
  <c r="L50" i="4"/>
  <c r="N49" i="4"/>
  <c r="L49" i="4"/>
  <c r="N48" i="4"/>
  <c r="L48" i="4"/>
  <c r="N47" i="4"/>
  <c r="L47" i="4"/>
  <c r="N46" i="4"/>
  <c r="L46" i="4"/>
  <c r="N45" i="4"/>
  <c r="L45" i="4"/>
  <c r="N44" i="4"/>
  <c r="L44" i="4"/>
  <c r="N43" i="4"/>
  <c r="L43" i="4"/>
  <c r="N42" i="4"/>
  <c r="L42" i="4"/>
  <c r="N41" i="4"/>
  <c r="L41" i="4"/>
  <c r="N40" i="4"/>
  <c r="L40" i="4"/>
  <c r="N39" i="4"/>
  <c r="L39" i="4"/>
  <c r="N33" i="4"/>
  <c r="L33" i="4"/>
  <c r="N32" i="4"/>
  <c r="L32" i="4"/>
  <c r="L30" i="4"/>
  <c r="J30" i="4"/>
  <c r="J31" i="4" s="1"/>
  <c r="H30" i="4"/>
  <c r="H31" i="4" s="1"/>
  <c r="L31" i="4" s="1"/>
  <c r="N29" i="4"/>
  <c r="L29" i="4"/>
  <c r="N28" i="4"/>
  <c r="L28" i="4"/>
  <c r="N27" i="4"/>
  <c r="L27" i="4"/>
  <c r="N25" i="4"/>
  <c r="L25" i="4"/>
  <c r="N23" i="4"/>
  <c r="L23" i="4"/>
  <c r="N21" i="4"/>
  <c r="L21" i="4"/>
  <c r="L18" i="4"/>
  <c r="J18" i="4"/>
  <c r="N18" i="4" s="1"/>
  <c r="H18" i="4"/>
  <c r="N17" i="4"/>
  <c r="L17" i="4"/>
  <c r="N16" i="4"/>
  <c r="L16" i="4"/>
  <c r="N15" i="4"/>
  <c r="L15" i="4"/>
  <c r="N14" i="4"/>
  <c r="L14" i="4"/>
  <c r="N13" i="4"/>
  <c r="L13" i="4"/>
  <c r="N12" i="4"/>
  <c r="L12" i="4"/>
  <c r="L10" i="4"/>
  <c r="J10" i="4"/>
  <c r="H10" i="4"/>
  <c r="N8" i="4"/>
  <c r="L8" i="4"/>
  <c r="N7" i="4"/>
  <c r="L7" i="4"/>
  <c r="N6" i="4"/>
  <c r="L6" i="4"/>
  <c r="DD56" i="3"/>
  <c r="BH56" i="3"/>
  <c r="BL28" i="3"/>
  <c r="BD28" i="3"/>
  <c r="AH66" i="3"/>
  <c r="Z66" i="3"/>
  <c r="DJ65" i="3"/>
  <c r="DN65" i="3" s="1"/>
  <c r="DH65" i="3"/>
  <c r="CV65" i="3"/>
  <c r="CR65" i="3"/>
  <c r="CB65" i="3"/>
  <c r="BL65" i="3"/>
  <c r="AV65" i="3"/>
  <c r="AF65" i="3"/>
  <c r="T65" i="3"/>
  <c r="DN64" i="3"/>
  <c r="DJ64" i="3"/>
  <c r="DH64" i="3"/>
  <c r="DD64" i="3"/>
  <c r="DD65" i="3" s="1"/>
  <c r="CV64" i="3"/>
  <c r="CR64" i="3"/>
  <c r="CN64" i="3"/>
  <c r="CB64" i="3"/>
  <c r="BX64" i="3"/>
  <c r="BT64" i="3"/>
  <c r="BT65" i="3" s="1"/>
  <c r="BL64" i="3"/>
  <c r="BH64" i="3"/>
  <c r="BD64" i="3"/>
  <c r="BD65" i="3" s="1"/>
  <c r="AV64" i="3"/>
  <c r="AR64" i="3"/>
  <c r="AN64" i="3"/>
  <c r="AN65" i="3" s="1"/>
  <c r="AF64" i="3"/>
  <c r="AB64" i="3"/>
  <c r="AB65" i="3" s="1"/>
  <c r="X64" i="3"/>
  <c r="AJ64" i="3" s="1"/>
  <c r="T64" i="3"/>
  <c r="L64" i="3"/>
  <c r="L65" i="3" s="1"/>
  <c r="H64" i="3"/>
  <c r="H65" i="3" s="1"/>
  <c r="P65" i="3" s="1"/>
  <c r="DN63" i="3"/>
  <c r="CZ63" i="3"/>
  <c r="CF63" i="3"/>
  <c r="BP63" i="3"/>
  <c r="AZ63" i="3"/>
  <c r="AJ63" i="3"/>
  <c r="P63" i="3"/>
  <c r="BV60" i="3"/>
  <c r="AL60" i="3"/>
  <c r="AH60" i="3"/>
  <c r="AD60" i="3"/>
  <c r="AD66" i="3" s="1"/>
  <c r="Z60" i="3"/>
  <c r="DJ59" i="3"/>
  <c r="DH59" i="3"/>
  <c r="DD59" i="3"/>
  <c r="CV59" i="3"/>
  <c r="CR59" i="3"/>
  <c r="CN59" i="3"/>
  <c r="CZ59" i="3" s="1"/>
  <c r="CD59" i="3"/>
  <c r="CB59" i="3"/>
  <c r="BZ59" i="3"/>
  <c r="BX59" i="3"/>
  <c r="CF59" i="3" s="1"/>
  <c r="BV59" i="3"/>
  <c r="CH59" i="3" s="1"/>
  <c r="BT59" i="3"/>
  <c r="BL59" i="3"/>
  <c r="BJ59" i="3"/>
  <c r="BH59" i="3"/>
  <c r="BP59" i="3" s="1"/>
  <c r="BF59" i="3"/>
  <c r="BR59" i="3" s="1"/>
  <c r="BD59" i="3"/>
  <c r="AX59" i="3"/>
  <c r="AV59" i="3"/>
  <c r="AR59" i="3"/>
  <c r="AZ59" i="3" s="1"/>
  <c r="AP59" i="3"/>
  <c r="AN59" i="3"/>
  <c r="AH59" i="3"/>
  <c r="AF59" i="3"/>
  <c r="AD59" i="3"/>
  <c r="AL59" i="3" s="1"/>
  <c r="AB59" i="3"/>
  <c r="Z59" i="3"/>
  <c r="X59" i="3"/>
  <c r="AJ59" i="3" s="1"/>
  <c r="V59" i="3"/>
  <c r="T59" i="3"/>
  <c r="N59" i="3"/>
  <c r="L59" i="3"/>
  <c r="J59" i="3"/>
  <c r="R59" i="3" s="1"/>
  <c r="H59" i="3"/>
  <c r="P59" i="3" s="1"/>
  <c r="DN58" i="3"/>
  <c r="CZ58" i="3"/>
  <c r="CF58" i="3"/>
  <c r="BP58" i="3"/>
  <c r="AZ58" i="3"/>
  <c r="AJ58" i="3"/>
  <c r="CJ58" i="3" s="1"/>
  <c r="DL58" i="3" s="1"/>
  <c r="P58" i="3"/>
  <c r="DN57" i="3"/>
  <c r="CZ57" i="3"/>
  <c r="CL57" i="3"/>
  <c r="CH57" i="3"/>
  <c r="CF57" i="3"/>
  <c r="BP57" i="3"/>
  <c r="AZ57" i="3"/>
  <c r="AJ57" i="3"/>
  <c r="P57" i="3"/>
  <c r="CZ56" i="3"/>
  <c r="CH56" i="3"/>
  <c r="CF56" i="3"/>
  <c r="BR56" i="3"/>
  <c r="BP56" i="3"/>
  <c r="BB56" i="3"/>
  <c r="AZ56" i="3"/>
  <c r="AL56" i="3"/>
  <c r="CL56" i="3" s="1"/>
  <c r="AJ56" i="3"/>
  <c r="R56" i="3"/>
  <c r="P56" i="3"/>
  <c r="DN55" i="3"/>
  <c r="CZ55" i="3"/>
  <c r="CH55" i="3"/>
  <c r="CF55" i="3"/>
  <c r="BR55" i="3"/>
  <c r="BP55" i="3"/>
  <c r="BB55" i="3"/>
  <c r="AZ55" i="3"/>
  <c r="AL55" i="3"/>
  <c r="CL55" i="3" s="1"/>
  <c r="AJ55" i="3"/>
  <c r="CJ55" i="3" s="1"/>
  <c r="R55" i="3"/>
  <c r="P55" i="3"/>
  <c r="CZ54" i="3"/>
  <c r="CH54" i="3"/>
  <c r="CL54" i="3" s="1"/>
  <c r="CF54" i="3"/>
  <c r="BP54" i="3"/>
  <c r="AZ54" i="3"/>
  <c r="AJ54" i="3"/>
  <c r="CJ54" i="3" s="1"/>
  <c r="DL54" i="3" s="1"/>
  <c r="R54" i="3"/>
  <c r="DN54" i="3" s="1"/>
  <c r="P54" i="3"/>
  <c r="CZ53" i="3"/>
  <c r="CH53" i="3"/>
  <c r="CF53" i="3"/>
  <c r="BR53" i="3"/>
  <c r="BP53" i="3"/>
  <c r="BB53" i="3"/>
  <c r="AZ53" i="3"/>
  <c r="AL53" i="3"/>
  <c r="AJ53" i="3"/>
  <c r="CJ53" i="3" s="1"/>
  <c r="DL53" i="3" s="1"/>
  <c r="R53" i="3"/>
  <c r="P53" i="3"/>
  <c r="CZ52" i="3"/>
  <c r="CF52" i="3"/>
  <c r="BR52" i="3"/>
  <c r="CL52" i="3" s="1"/>
  <c r="DN52" i="3" s="1"/>
  <c r="BP52" i="3"/>
  <c r="AZ52" i="3"/>
  <c r="CJ52" i="3" s="1"/>
  <c r="AJ52" i="3"/>
  <c r="P52" i="3"/>
  <c r="DL52" i="3" s="1"/>
  <c r="CZ51" i="3"/>
  <c r="CL51" i="3"/>
  <c r="DN51" i="3" s="1"/>
  <c r="CF51" i="3"/>
  <c r="BR51" i="3"/>
  <c r="BP51" i="3"/>
  <c r="AZ51" i="3"/>
  <c r="AJ51" i="3"/>
  <c r="CJ51" i="3" s="1"/>
  <c r="DL51" i="3" s="1"/>
  <c r="P51" i="3"/>
  <c r="DN50" i="3"/>
  <c r="CZ50" i="3"/>
  <c r="CH50" i="3"/>
  <c r="CF50" i="3"/>
  <c r="BR50" i="3"/>
  <c r="BP50" i="3"/>
  <c r="BB50" i="3"/>
  <c r="AZ50" i="3"/>
  <c r="AL50" i="3"/>
  <c r="CL50" i="3" s="1"/>
  <c r="AJ50" i="3"/>
  <c r="CJ50" i="3" s="1"/>
  <c r="R50" i="3"/>
  <c r="P50" i="3"/>
  <c r="CZ49" i="3"/>
  <c r="CH49" i="3"/>
  <c r="CF49" i="3"/>
  <c r="BR49" i="3"/>
  <c r="BP49" i="3"/>
  <c r="BB49" i="3"/>
  <c r="AZ49" i="3"/>
  <c r="AL49" i="3"/>
  <c r="AJ49" i="3"/>
  <c r="CJ49" i="3" s="1"/>
  <c r="DL49" i="3" s="1"/>
  <c r="R49" i="3"/>
  <c r="P49" i="3"/>
  <c r="CZ48" i="3"/>
  <c r="CH48" i="3"/>
  <c r="CF48" i="3"/>
  <c r="BR48" i="3"/>
  <c r="BP48" i="3"/>
  <c r="BB48" i="3"/>
  <c r="AZ48" i="3"/>
  <c r="AL48" i="3"/>
  <c r="CL48" i="3" s="1"/>
  <c r="DN48" i="3" s="1"/>
  <c r="AJ48" i="3"/>
  <c r="R48" i="3"/>
  <c r="P48" i="3"/>
  <c r="CZ47" i="3"/>
  <c r="CH47" i="3"/>
  <c r="CF47" i="3"/>
  <c r="BR47" i="3"/>
  <c r="BP47" i="3"/>
  <c r="BB47" i="3"/>
  <c r="AZ47" i="3"/>
  <c r="AL47" i="3"/>
  <c r="CL47" i="3" s="1"/>
  <c r="AJ47" i="3"/>
  <c r="CJ47" i="3" s="1"/>
  <c r="DL47" i="3" s="1"/>
  <c r="R47" i="3"/>
  <c r="P47" i="3"/>
  <c r="DN46" i="3"/>
  <c r="CZ46" i="3"/>
  <c r="CH46" i="3"/>
  <c r="CF46" i="3"/>
  <c r="BR46" i="3"/>
  <c r="BP46" i="3"/>
  <c r="BB46" i="3"/>
  <c r="AZ46" i="3"/>
  <c r="AL46" i="3"/>
  <c r="CL46" i="3" s="1"/>
  <c r="AJ46" i="3"/>
  <c r="CJ46" i="3" s="1"/>
  <c r="R46" i="3"/>
  <c r="P46" i="3"/>
  <c r="CZ45" i="3"/>
  <c r="CL45" i="3"/>
  <c r="CH45" i="3"/>
  <c r="CF45" i="3"/>
  <c r="BR45" i="3"/>
  <c r="BP45" i="3"/>
  <c r="BB45" i="3"/>
  <c r="AZ45" i="3"/>
  <c r="AL45" i="3"/>
  <c r="AJ45" i="3"/>
  <c r="CJ45" i="3" s="1"/>
  <c r="R45" i="3"/>
  <c r="P45" i="3"/>
  <c r="DL45" i="3" s="1"/>
  <c r="CZ44" i="3"/>
  <c r="CH44" i="3"/>
  <c r="CF44" i="3"/>
  <c r="BR44" i="3"/>
  <c r="BP44" i="3"/>
  <c r="BB44" i="3"/>
  <c r="AZ44" i="3"/>
  <c r="AL44" i="3"/>
  <c r="CL44" i="3" s="1"/>
  <c r="DN44" i="3" s="1"/>
  <c r="AJ44" i="3"/>
  <c r="CJ44" i="3" s="1"/>
  <c r="R44" i="3"/>
  <c r="P44" i="3"/>
  <c r="CZ43" i="3"/>
  <c r="CF43" i="3"/>
  <c r="BP43" i="3"/>
  <c r="AZ43" i="3"/>
  <c r="AJ43" i="3"/>
  <c r="CJ43" i="3" s="1"/>
  <c r="R43" i="3"/>
  <c r="DN43" i="3" s="1"/>
  <c r="P43" i="3"/>
  <c r="CZ42" i="3"/>
  <c r="CL42" i="3"/>
  <c r="CF42" i="3"/>
  <c r="BP42" i="3"/>
  <c r="AZ42" i="3"/>
  <c r="AJ42" i="3"/>
  <c r="R42" i="3"/>
  <c r="P42" i="3"/>
  <c r="DN41" i="3"/>
  <c r="CZ41" i="3"/>
  <c r="CF41" i="3"/>
  <c r="BP41" i="3"/>
  <c r="AZ41" i="3"/>
  <c r="AJ41" i="3"/>
  <c r="CJ41" i="3" s="1"/>
  <c r="R41" i="3"/>
  <c r="P41" i="3"/>
  <c r="CZ40" i="3"/>
  <c r="CH40" i="3"/>
  <c r="CF40" i="3"/>
  <c r="BR40" i="3"/>
  <c r="BP40" i="3"/>
  <c r="BB40" i="3"/>
  <c r="AZ40" i="3"/>
  <c r="AL40" i="3"/>
  <c r="CL40" i="3" s="1"/>
  <c r="AJ40" i="3"/>
  <c r="CJ40" i="3" s="1"/>
  <c r="R40" i="3"/>
  <c r="DN40" i="3" s="1"/>
  <c r="P40" i="3"/>
  <c r="DN37" i="3"/>
  <c r="CZ37" i="3"/>
  <c r="CF37" i="3"/>
  <c r="BP37" i="3"/>
  <c r="AZ37" i="3"/>
  <c r="AJ37" i="3"/>
  <c r="CJ37" i="3" s="1"/>
  <c r="DL37" i="3" s="1"/>
  <c r="P37" i="3"/>
  <c r="AP36" i="3"/>
  <c r="V36" i="3"/>
  <c r="V38" i="3" s="1"/>
  <c r="V60" i="3" s="1"/>
  <c r="V66" i="3" s="1"/>
  <c r="DN35" i="3"/>
  <c r="CZ35" i="3"/>
  <c r="CF35" i="3"/>
  <c r="BP35" i="3"/>
  <c r="AZ35" i="3"/>
  <c r="AJ35" i="3"/>
  <c r="CJ35" i="3" s="1"/>
  <c r="DL35" i="3" s="1"/>
  <c r="P35" i="3"/>
  <c r="CZ34" i="3"/>
  <c r="CF34" i="3"/>
  <c r="BP34" i="3"/>
  <c r="AZ34" i="3"/>
  <c r="AJ34" i="3"/>
  <c r="CJ34" i="3" s="1"/>
  <c r="R34" i="3"/>
  <c r="DN34" i="3" s="1"/>
  <c r="P34" i="3"/>
  <c r="DL34" i="3" s="1"/>
  <c r="CZ33" i="3"/>
  <c r="CF33" i="3"/>
  <c r="BP33" i="3"/>
  <c r="AZ33" i="3"/>
  <c r="AJ33" i="3"/>
  <c r="CJ33" i="3" s="1"/>
  <c r="R33" i="3"/>
  <c r="DN33" i="3" s="1"/>
  <c r="P33" i="3"/>
  <c r="DL33" i="3" s="1"/>
  <c r="BX32" i="3"/>
  <c r="BT32" i="3"/>
  <c r="BJ32" i="3"/>
  <c r="AP32" i="3"/>
  <c r="AN32" i="3"/>
  <c r="X32" i="3"/>
  <c r="V32" i="3"/>
  <c r="R32" i="3"/>
  <c r="N32" i="3"/>
  <c r="H32" i="3"/>
  <c r="DJ31" i="3"/>
  <c r="DJ32" i="3" s="1"/>
  <c r="DH31" i="3"/>
  <c r="DH32" i="3" s="1"/>
  <c r="DD31" i="3"/>
  <c r="DD32" i="3" s="1"/>
  <c r="CV31" i="3"/>
  <c r="CV32" i="3" s="1"/>
  <c r="CR31" i="3"/>
  <c r="CR32" i="3" s="1"/>
  <c r="CR36" i="3" s="1"/>
  <c r="CR38" i="3" s="1"/>
  <c r="CR60" i="3" s="1"/>
  <c r="CR66" i="3" s="1"/>
  <c r="CN31" i="3"/>
  <c r="CZ31" i="3" s="1"/>
  <c r="CB31" i="3"/>
  <c r="CB32" i="3" s="1"/>
  <c r="BX31" i="3"/>
  <c r="BT31" i="3"/>
  <c r="BP31" i="3"/>
  <c r="BL31" i="3"/>
  <c r="BL32" i="3" s="1"/>
  <c r="BJ31" i="3"/>
  <c r="BH31" i="3"/>
  <c r="BH32" i="3" s="1"/>
  <c r="BF31" i="3"/>
  <c r="BF32" i="3" s="1"/>
  <c r="BD31" i="3"/>
  <c r="BD32" i="3" s="1"/>
  <c r="AV31" i="3"/>
  <c r="AV32" i="3" s="1"/>
  <c r="AR31" i="3"/>
  <c r="AR32" i="3" s="1"/>
  <c r="AZ32" i="3" s="1"/>
  <c r="AN31" i="3"/>
  <c r="AF31" i="3"/>
  <c r="AF32" i="3" s="1"/>
  <c r="AB31" i="3"/>
  <c r="AB32" i="3" s="1"/>
  <c r="X31" i="3"/>
  <c r="AJ31" i="3" s="1"/>
  <c r="T31" i="3"/>
  <c r="T32" i="3" s="1"/>
  <c r="L31" i="3"/>
  <c r="L32" i="3" s="1"/>
  <c r="P32" i="3" s="1"/>
  <c r="H31" i="3"/>
  <c r="CZ30" i="3"/>
  <c r="CF30" i="3"/>
  <c r="BR30" i="3"/>
  <c r="CL30" i="3" s="1"/>
  <c r="DN30" i="3" s="1"/>
  <c r="BP30" i="3"/>
  <c r="AZ30" i="3"/>
  <c r="AJ30" i="3"/>
  <c r="CJ30" i="3" s="1"/>
  <c r="P30" i="3"/>
  <c r="DL30" i="3" s="1"/>
  <c r="CZ29" i="3"/>
  <c r="CL29" i="3"/>
  <c r="DN29" i="3" s="1"/>
  <c r="CF29" i="3"/>
  <c r="BR29" i="3"/>
  <c r="BP29" i="3"/>
  <c r="AZ29" i="3"/>
  <c r="CJ29" i="3" s="1"/>
  <c r="AJ29" i="3"/>
  <c r="P29" i="3"/>
  <c r="DN28" i="3"/>
  <c r="CZ28" i="3"/>
  <c r="CL28" i="3"/>
  <c r="CF28" i="3"/>
  <c r="BR28" i="3"/>
  <c r="AZ28" i="3"/>
  <c r="AJ28" i="3"/>
  <c r="P28" i="3"/>
  <c r="DN26" i="3"/>
  <c r="CZ26" i="3"/>
  <c r="CL26" i="3"/>
  <c r="CF26" i="3"/>
  <c r="BP26" i="3"/>
  <c r="AZ26" i="3"/>
  <c r="AJ26" i="3"/>
  <c r="CJ26" i="3" s="1"/>
  <c r="P26" i="3"/>
  <c r="DN25" i="3"/>
  <c r="CZ25" i="3"/>
  <c r="CF25" i="3"/>
  <c r="BP25" i="3"/>
  <c r="AZ25" i="3"/>
  <c r="AJ25" i="3"/>
  <c r="CJ25" i="3" s="1"/>
  <c r="P25" i="3"/>
  <c r="DL25" i="3" s="1"/>
  <c r="CZ24" i="3"/>
  <c r="CF24" i="3"/>
  <c r="BP24" i="3"/>
  <c r="AZ24" i="3"/>
  <c r="AJ24" i="3"/>
  <c r="CJ24" i="3" s="1"/>
  <c r="R24" i="3"/>
  <c r="DN24" i="3" s="1"/>
  <c r="P24" i="3"/>
  <c r="DN23" i="3"/>
  <c r="CZ23" i="3"/>
  <c r="CF23" i="3"/>
  <c r="BP23" i="3"/>
  <c r="AZ23" i="3"/>
  <c r="AJ23" i="3"/>
  <c r="CJ23" i="3" s="1"/>
  <c r="P23" i="3"/>
  <c r="DL23" i="3" s="1"/>
  <c r="DN22" i="3"/>
  <c r="CZ22" i="3"/>
  <c r="CF22" i="3"/>
  <c r="BP22" i="3"/>
  <c r="AZ22" i="3"/>
  <c r="AJ22" i="3"/>
  <c r="CJ22" i="3" s="1"/>
  <c r="P22" i="3"/>
  <c r="DN21" i="3"/>
  <c r="CZ21" i="3"/>
  <c r="CF21" i="3"/>
  <c r="BP21" i="3"/>
  <c r="AZ21" i="3"/>
  <c r="AJ21" i="3"/>
  <c r="CJ21" i="3" s="1"/>
  <c r="DL21" i="3" s="1"/>
  <c r="P21" i="3"/>
  <c r="DJ19" i="3"/>
  <c r="DH19" i="3"/>
  <c r="DD19" i="3"/>
  <c r="CZ19" i="3"/>
  <c r="CV19" i="3"/>
  <c r="CR19" i="3"/>
  <c r="CN19" i="3"/>
  <c r="CD19" i="3"/>
  <c r="CD36" i="3" s="1"/>
  <c r="CD38" i="3" s="1"/>
  <c r="CD60" i="3" s="1"/>
  <c r="CD66" i="3" s="1"/>
  <c r="CB19" i="3"/>
  <c r="BZ19" i="3"/>
  <c r="BZ36" i="3" s="1"/>
  <c r="BX19" i="3"/>
  <c r="BT19" i="3"/>
  <c r="CF19" i="3" s="1"/>
  <c r="BL19" i="3"/>
  <c r="BJ19" i="3"/>
  <c r="BJ36" i="3" s="1"/>
  <c r="BJ38" i="3" s="1"/>
  <c r="BJ60" i="3" s="1"/>
  <c r="BJ66" i="3" s="1"/>
  <c r="BH19" i="3"/>
  <c r="BD19" i="3"/>
  <c r="BP19" i="3" s="1"/>
  <c r="AV19" i="3"/>
  <c r="AZ19" i="3" s="1"/>
  <c r="AR19" i="3"/>
  <c r="AN19" i="3"/>
  <c r="AF19" i="3"/>
  <c r="AJ19" i="3" s="1"/>
  <c r="CJ19" i="3" s="1"/>
  <c r="AB19" i="3"/>
  <c r="X19" i="3"/>
  <c r="V19" i="3"/>
  <c r="T19" i="3"/>
  <c r="N19" i="3"/>
  <c r="L19" i="3"/>
  <c r="J19" i="3"/>
  <c r="J36" i="3" s="1"/>
  <c r="H19" i="3"/>
  <c r="P19" i="3" s="1"/>
  <c r="DL19" i="3" s="1"/>
  <c r="DN18" i="3"/>
  <c r="CZ18" i="3"/>
  <c r="CF18" i="3"/>
  <c r="BP18" i="3"/>
  <c r="AZ18" i="3"/>
  <c r="AJ18" i="3"/>
  <c r="CJ18" i="3" s="1"/>
  <c r="DL18" i="3" s="1"/>
  <c r="P18" i="3"/>
  <c r="DN17" i="3"/>
  <c r="CZ17" i="3"/>
  <c r="CL17" i="3"/>
  <c r="CF17" i="3"/>
  <c r="BR17" i="3"/>
  <c r="BP17" i="3"/>
  <c r="AZ17" i="3"/>
  <c r="CJ17" i="3" s="1"/>
  <c r="DL17" i="3" s="1"/>
  <c r="AJ17" i="3"/>
  <c r="P17" i="3"/>
  <c r="CZ16" i="3"/>
  <c r="CF16" i="3"/>
  <c r="BR16" i="3"/>
  <c r="CL16" i="3" s="1"/>
  <c r="DN16" i="3" s="1"/>
  <c r="BP16" i="3"/>
  <c r="AZ16" i="3"/>
  <c r="AJ16" i="3"/>
  <c r="CJ16" i="3" s="1"/>
  <c r="DL16" i="3" s="1"/>
  <c r="P16" i="3"/>
  <c r="CZ15" i="3"/>
  <c r="CF15" i="3"/>
  <c r="BP15" i="3"/>
  <c r="AZ15" i="3"/>
  <c r="AJ15" i="3"/>
  <c r="CJ15" i="3" s="1"/>
  <c r="R15" i="3"/>
  <c r="DN15" i="3" s="1"/>
  <c r="P15" i="3"/>
  <c r="DL15" i="3" s="1"/>
  <c r="DN14" i="3"/>
  <c r="CZ14" i="3"/>
  <c r="CL14" i="3"/>
  <c r="CH14" i="3"/>
  <c r="CF14" i="3"/>
  <c r="BP14" i="3"/>
  <c r="AZ14" i="3"/>
  <c r="CJ14" i="3" s="1"/>
  <c r="DL14" i="3" s="1"/>
  <c r="AJ14" i="3"/>
  <c r="P14" i="3"/>
  <c r="CZ13" i="3"/>
  <c r="CH13" i="3"/>
  <c r="CL13" i="3" s="1"/>
  <c r="DN13" i="3" s="1"/>
  <c r="CF13" i="3"/>
  <c r="BP13" i="3"/>
  <c r="AZ13" i="3"/>
  <c r="AJ13" i="3"/>
  <c r="CJ13" i="3" s="1"/>
  <c r="DL13" i="3" s="1"/>
  <c r="P13" i="3"/>
  <c r="DJ11" i="3"/>
  <c r="DJ36" i="3" s="1"/>
  <c r="DJ38" i="3" s="1"/>
  <c r="DJ60" i="3" s="1"/>
  <c r="DJ66" i="3" s="1"/>
  <c r="DH11" i="3"/>
  <c r="DH36" i="3" s="1"/>
  <c r="DH38" i="3" s="1"/>
  <c r="DH60" i="3" s="1"/>
  <c r="DH66" i="3" s="1"/>
  <c r="DD11" i="3"/>
  <c r="CV11" i="3"/>
  <c r="CV36" i="3" s="1"/>
  <c r="CV38" i="3" s="1"/>
  <c r="CV60" i="3" s="1"/>
  <c r="CV66" i="3" s="1"/>
  <c r="CR11" i="3"/>
  <c r="CN11" i="3"/>
  <c r="CF11" i="3"/>
  <c r="CB11" i="3"/>
  <c r="CB36" i="3" s="1"/>
  <c r="CB38" i="3" s="1"/>
  <c r="CB60" i="3" s="1"/>
  <c r="CB66" i="3" s="1"/>
  <c r="BX11" i="3"/>
  <c r="BX36" i="3" s="1"/>
  <c r="BX38" i="3" s="1"/>
  <c r="BX60" i="3" s="1"/>
  <c r="BT11" i="3"/>
  <c r="BP11" i="3"/>
  <c r="BL11" i="3"/>
  <c r="BH11" i="3"/>
  <c r="BD11" i="3"/>
  <c r="AZ11" i="3"/>
  <c r="AV11" i="3"/>
  <c r="AV36" i="3" s="1"/>
  <c r="AV38" i="3" s="1"/>
  <c r="AV60" i="3" s="1"/>
  <c r="AV66" i="3" s="1"/>
  <c r="AR11" i="3"/>
  <c r="AN11" i="3"/>
  <c r="AJ11" i="3"/>
  <c r="CJ11" i="3" s="1"/>
  <c r="AF11" i="3"/>
  <c r="AF36" i="3" s="1"/>
  <c r="AF38" i="3" s="1"/>
  <c r="AF60" i="3" s="1"/>
  <c r="AF66" i="3" s="1"/>
  <c r="AB11" i="3"/>
  <c r="X11" i="3"/>
  <c r="T11" i="3"/>
  <c r="T36" i="3" s="1"/>
  <c r="T38" i="3" s="1"/>
  <c r="T60" i="3" s="1"/>
  <c r="T66" i="3" s="1"/>
  <c r="N11" i="3"/>
  <c r="R11" i="3" s="1"/>
  <c r="DN11" i="3" s="1"/>
  <c r="L11" i="3"/>
  <c r="H11" i="3"/>
  <c r="H36" i="3" s="1"/>
  <c r="DN10" i="3"/>
  <c r="CZ10" i="3"/>
  <c r="CF10" i="3"/>
  <c r="BP10" i="3"/>
  <c r="AZ10" i="3"/>
  <c r="AJ10" i="3"/>
  <c r="CJ10" i="3" s="1"/>
  <c r="DL10" i="3" s="1"/>
  <c r="P10" i="3"/>
  <c r="CZ9" i="3"/>
  <c r="CF9" i="3"/>
  <c r="BP9" i="3"/>
  <c r="AZ9" i="3"/>
  <c r="AJ9" i="3"/>
  <c r="CJ9" i="3" s="1"/>
  <c r="R9" i="3"/>
  <c r="DN9" i="3" s="1"/>
  <c r="P9" i="3"/>
  <c r="DL9" i="3" s="1"/>
  <c r="CZ8" i="3"/>
  <c r="CF8" i="3"/>
  <c r="BP8" i="3"/>
  <c r="AZ8" i="3"/>
  <c r="AJ8" i="3"/>
  <c r="CJ8" i="3" s="1"/>
  <c r="R8" i="3"/>
  <c r="DN8" i="3" s="1"/>
  <c r="P8" i="3"/>
  <c r="DL8" i="3" s="1"/>
  <c r="CZ7" i="3"/>
  <c r="CF7" i="3"/>
  <c r="BP7" i="3"/>
  <c r="AZ7" i="3"/>
  <c r="AJ7" i="3"/>
  <c r="CJ7" i="3" s="1"/>
  <c r="R7" i="3"/>
  <c r="DN7" i="3" s="1"/>
  <c r="P7" i="3"/>
  <c r="AD80" i="2"/>
  <c r="AB80" i="2"/>
  <c r="Z80" i="2"/>
  <c r="X80" i="2"/>
  <c r="V80" i="2"/>
  <c r="T80" i="2"/>
  <c r="R80" i="2"/>
  <c r="P80" i="2"/>
  <c r="N80" i="2"/>
  <c r="L80" i="2"/>
  <c r="J80" i="2"/>
  <c r="H80" i="2"/>
  <c r="AD77" i="2"/>
  <c r="AD82" i="2" s="1"/>
  <c r="AB77" i="2"/>
  <c r="AB82" i="2" s="1"/>
  <c r="Z77" i="2"/>
  <c r="Z82" i="2" s="1"/>
  <c r="X77" i="2"/>
  <c r="X82" i="2" s="1"/>
  <c r="V77" i="2"/>
  <c r="V82" i="2" s="1"/>
  <c r="T77" i="2"/>
  <c r="T82" i="2" s="1"/>
  <c r="R77" i="2"/>
  <c r="R82" i="2" s="1"/>
  <c r="P77" i="2"/>
  <c r="P82" i="2" s="1"/>
  <c r="N77" i="2"/>
  <c r="N82" i="2" s="1"/>
  <c r="L77" i="2"/>
  <c r="L82" i="2" s="1"/>
  <c r="J77" i="2"/>
  <c r="J82" i="2" s="1"/>
  <c r="H77" i="2"/>
  <c r="H82" i="2" s="1"/>
  <c r="AD68" i="2"/>
  <c r="AB68" i="2"/>
  <c r="Z68" i="2"/>
  <c r="X68" i="2"/>
  <c r="V68" i="2"/>
  <c r="T68" i="2"/>
  <c r="R68" i="2"/>
  <c r="P68" i="2"/>
  <c r="N68" i="2"/>
  <c r="L68" i="2"/>
  <c r="J68" i="2"/>
  <c r="H68" i="2"/>
  <c r="AD59" i="2"/>
  <c r="AB59" i="2"/>
  <c r="Z59" i="2"/>
  <c r="X59" i="2"/>
  <c r="V59" i="2"/>
  <c r="T59" i="2"/>
  <c r="R59" i="2"/>
  <c r="P59" i="2"/>
  <c r="N59" i="2"/>
  <c r="L59" i="2"/>
  <c r="J59" i="2"/>
  <c r="H59" i="2"/>
  <c r="AD55" i="2"/>
  <c r="AD64" i="2" s="1"/>
  <c r="AB55" i="2"/>
  <c r="AB64" i="2" s="1"/>
  <c r="Z55" i="2"/>
  <c r="Z64" i="2" s="1"/>
  <c r="X55" i="2"/>
  <c r="X64" i="2" s="1"/>
  <c r="V55" i="2"/>
  <c r="V64" i="2" s="1"/>
  <c r="T55" i="2"/>
  <c r="T64" i="2" s="1"/>
  <c r="R55" i="2"/>
  <c r="R64" i="2" s="1"/>
  <c r="P55" i="2"/>
  <c r="P64" i="2" s="1"/>
  <c r="N55" i="2"/>
  <c r="N64" i="2" s="1"/>
  <c r="L55" i="2"/>
  <c r="L64" i="2" s="1"/>
  <c r="J55" i="2"/>
  <c r="J64" i="2" s="1"/>
  <c r="H55" i="2"/>
  <c r="H64" i="2" s="1"/>
  <c r="AD47" i="2"/>
  <c r="AD49" i="2" s="1"/>
  <c r="AD50" i="2" s="1"/>
  <c r="AB47" i="2"/>
  <c r="AB49" i="2" s="1"/>
  <c r="AB50" i="2" s="1"/>
  <c r="Z47" i="2"/>
  <c r="Z49" i="2" s="1"/>
  <c r="Z50" i="2" s="1"/>
  <c r="X47" i="2"/>
  <c r="X49" i="2" s="1"/>
  <c r="X50" i="2" s="1"/>
  <c r="V47" i="2"/>
  <c r="V49" i="2" s="1"/>
  <c r="V50" i="2" s="1"/>
  <c r="T47" i="2"/>
  <c r="T49" i="2" s="1"/>
  <c r="T50" i="2" s="1"/>
  <c r="R47" i="2"/>
  <c r="R49" i="2" s="1"/>
  <c r="R50" i="2" s="1"/>
  <c r="P47" i="2"/>
  <c r="P49" i="2" s="1"/>
  <c r="P50" i="2" s="1"/>
  <c r="N47" i="2"/>
  <c r="N49" i="2" s="1"/>
  <c r="N50" i="2" s="1"/>
  <c r="L47" i="2"/>
  <c r="L49" i="2" s="1"/>
  <c r="L50" i="2" s="1"/>
  <c r="J47" i="2"/>
  <c r="J49" i="2" s="1"/>
  <c r="J50" i="2" s="1"/>
  <c r="H47" i="2"/>
  <c r="H49" i="2" s="1"/>
  <c r="H50" i="2" s="1"/>
  <c r="AD40" i="2"/>
  <c r="AD65" i="2" s="1"/>
  <c r="AD69" i="2" s="1"/>
  <c r="AB40" i="2"/>
  <c r="AB65" i="2" s="1"/>
  <c r="AB69" i="2" s="1"/>
  <c r="AB83" i="2" s="1"/>
  <c r="Z40" i="2"/>
  <c r="Z65" i="2" s="1"/>
  <c r="Z69" i="2" s="1"/>
  <c r="Z83" i="2" s="1"/>
  <c r="X40" i="2"/>
  <c r="X65" i="2" s="1"/>
  <c r="X69" i="2" s="1"/>
  <c r="X83" i="2" s="1"/>
  <c r="V40" i="2"/>
  <c r="V65" i="2" s="1"/>
  <c r="V69" i="2" s="1"/>
  <c r="V83" i="2" s="1"/>
  <c r="T40" i="2"/>
  <c r="T65" i="2" s="1"/>
  <c r="T69" i="2" s="1"/>
  <c r="T83" i="2" s="1"/>
  <c r="R40" i="2"/>
  <c r="R65" i="2" s="1"/>
  <c r="R69" i="2" s="1"/>
  <c r="R83" i="2" s="1"/>
  <c r="P40" i="2"/>
  <c r="P65" i="2" s="1"/>
  <c r="P69" i="2" s="1"/>
  <c r="P83" i="2" s="1"/>
  <c r="N40" i="2"/>
  <c r="N65" i="2" s="1"/>
  <c r="N69" i="2" s="1"/>
  <c r="N83" i="2" s="1"/>
  <c r="L40" i="2"/>
  <c r="L65" i="2" s="1"/>
  <c r="L69" i="2" s="1"/>
  <c r="L83" i="2" s="1"/>
  <c r="J40" i="2"/>
  <c r="J65" i="2" s="1"/>
  <c r="J69" i="2" s="1"/>
  <c r="J83" i="2" s="1"/>
  <c r="H40" i="2"/>
  <c r="H65" i="2" s="1"/>
  <c r="H69" i="2" s="1"/>
  <c r="H83" i="2" s="1"/>
  <c r="AD33" i="2"/>
  <c r="AB33" i="2"/>
  <c r="Z33" i="2"/>
  <c r="X33" i="2"/>
  <c r="V33" i="2"/>
  <c r="T33" i="2"/>
  <c r="R33" i="2"/>
  <c r="P33" i="2"/>
  <c r="N33" i="2"/>
  <c r="L33" i="2"/>
  <c r="J33" i="2"/>
  <c r="H33" i="2"/>
  <c r="AD30" i="2"/>
  <c r="AB30" i="2"/>
  <c r="Z30" i="2"/>
  <c r="X30" i="2"/>
  <c r="V30" i="2"/>
  <c r="T30" i="2"/>
  <c r="R30" i="2"/>
  <c r="P30" i="2"/>
  <c r="N30" i="2"/>
  <c r="L30" i="2"/>
  <c r="J30" i="2"/>
  <c r="H30" i="2"/>
  <c r="AD21" i="2"/>
  <c r="AD24" i="2" s="1"/>
  <c r="AB21" i="2"/>
  <c r="AB24" i="2" s="1"/>
  <c r="Z21" i="2"/>
  <c r="Z24" i="2" s="1"/>
  <c r="X21" i="2"/>
  <c r="X24" i="2" s="1"/>
  <c r="V21" i="2"/>
  <c r="V24" i="2" s="1"/>
  <c r="T21" i="2"/>
  <c r="T24" i="2" s="1"/>
  <c r="R21" i="2"/>
  <c r="R24" i="2" s="1"/>
  <c r="P21" i="2"/>
  <c r="P24" i="2" s="1"/>
  <c r="N21" i="2"/>
  <c r="N24" i="2" s="1"/>
  <c r="L21" i="2"/>
  <c r="L24" i="2" s="1"/>
  <c r="J21" i="2"/>
  <c r="J24" i="2" s="1"/>
  <c r="H21" i="2"/>
  <c r="H24" i="2" s="1"/>
  <c r="AD13" i="2"/>
  <c r="AB13" i="2"/>
  <c r="Z13" i="2"/>
  <c r="X13" i="2"/>
  <c r="V13" i="2"/>
  <c r="T13" i="2"/>
  <c r="R13" i="2"/>
  <c r="P13" i="2"/>
  <c r="N13" i="2"/>
  <c r="L13" i="2"/>
  <c r="J13" i="2"/>
  <c r="H13" i="2"/>
  <c r="AD9" i="2"/>
  <c r="AD10" i="2" s="1"/>
  <c r="AD25" i="2" s="1"/>
  <c r="AD34" i="2" s="1"/>
  <c r="AB9" i="2"/>
  <c r="AB10" i="2" s="1"/>
  <c r="AB25" i="2" s="1"/>
  <c r="AB34" i="2" s="1"/>
  <c r="Z9" i="2"/>
  <c r="Z10" i="2" s="1"/>
  <c r="Z25" i="2" s="1"/>
  <c r="Z34" i="2" s="1"/>
  <c r="X9" i="2"/>
  <c r="X10" i="2" s="1"/>
  <c r="X25" i="2" s="1"/>
  <c r="X34" i="2" s="1"/>
  <c r="V9" i="2"/>
  <c r="V10" i="2" s="1"/>
  <c r="V25" i="2" s="1"/>
  <c r="V34" i="2" s="1"/>
  <c r="T9" i="2"/>
  <c r="T10" i="2" s="1"/>
  <c r="T25" i="2" s="1"/>
  <c r="T34" i="2" s="1"/>
  <c r="R9" i="2"/>
  <c r="R10" i="2" s="1"/>
  <c r="R25" i="2" s="1"/>
  <c r="R34" i="2" s="1"/>
  <c r="P9" i="2"/>
  <c r="P10" i="2" s="1"/>
  <c r="P25" i="2" s="1"/>
  <c r="P34" i="2" s="1"/>
  <c r="N9" i="2"/>
  <c r="N10" i="2" s="1"/>
  <c r="N25" i="2" s="1"/>
  <c r="N34" i="2" s="1"/>
  <c r="L9" i="2"/>
  <c r="L10" i="2" s="1"/>
  <c r="L25" i="2" s="1"/>
  <c r="L34" i="2" s="1"/>
  <c r="J9" i="2"/>
  <c r="J10" i="2" s="1"/>
  <c r="J25" i="2" s="1"/>
  <c r="J34" i="2" s="1"/>
  <c r="H9" i="2"/>
  <c r="H10" i="2" s="1"/>
  <c r="H25" i="2" s="1"/>
  <c r="H34" i="2" s="1"/>
  <c r="H67" i="1"/>
  <c r="H69" i="1" s="1"/>
  <c r="H70" i="1" s="1"/>
  <c r="H60" i="1"/>
  <c r="H59" i="1"/>
  <c r="H56" i="1"/>
  <c r="H55" i="1"/>
  <c r="H51" i="1"/>
  <c r="H46" i="1"/>
  <c r="H45" i="1"/>
  <c r="H44" i="1"/>
  <c r="H38" i="1"/>
  <c r="H32" i="1"/>
  <c r="H31" i="1"/>
  <c r="H28" i="1"/>
  <c r="H24" i="1"/>
  <c r="H23" i="1"/>
  <c r="H20" i="1"/>
  <c r="H13" i="1"/>
  <c r="H10" i="1"/>
  <c r="H9" i="1"/>
  <c r="M18" i="7" l="1"/>
  <c r="AF29" i="5"/>
  <c r="H36" i="5"/>
  <c r="N31" i="4"/>
  <c r="H35" i="4"/>
  <c r="J35" i="4"/>
  <c r="N10" i="4"/>
  <c r="N30" i="4"/>
  <c r="AD83" i="2"/>
  <c r="CJ56" i="3"/>
  <c r="DL56" i="3" s="1"/>
  <c r="BL36" i="3"/>
  <c r="BL38" i="3" s="1"/>
  <c r="BL60" i="3" s="1"/>
  <c r="BL66" i="3" s="1"/>
  <c r="BP28" i="3"/>
  <c r="CJ28" i="3"/>
  <c r="DL28" i="3" s="1"/>
  <c r="BD36" i="3"/>
  <c r="BP36" i="3" s="1"/>
  <c r="DL7" i="3"/>
  <c r="BD38" i="3"/>
  <c r="CN36" i="3"/>
  <c r="DL29" i="3"/>
  <c r="DL43" i="3"/>
  <c r="L36" i="3"/>
  <c r="L38" i="3" s="1"/>
  <c r="L60" i="3" s="1"/>
  <c r="L66" i="3" s="1"/>
  <c r="AB36" i="3"/>
  <c r="AB38" i="3" s="1"/>
  <c r="AB60" i="3" s="1"/>
  <c r="AB66" i="3" s="1"/>
  <c r="AR36" i="3"/>
  <c r="BH36" i="3"/>
  <c r="BH38" i="3" s="1"/>
  <c r="BH60" i="3" s="1"/>
  <c r="J38" i="3"/>
  <c r="R36" i="3"/>
  <c r="DL24" i="3"/>
  <c r="BR32" i="3"/>
  <c r="CL32" i="3" s="1"/>
  <c r="BF36" i="3"/>
  <c r="DN32" i="3"/>
  <c r="CF32" i="3"/>
  <c r="DL40" i="3"/>
  <c r="BZ38" i="3"/>
  <c r="CH36" i="3"/>
  <c r="BP32" i="3"/>
  <c r="DD36" i="3"/>
  <c r="DD38" i="3" s="1"/>
  <c r="DD60" i="3" s="1"/>
  <c r="DD66" i="3" s="1"/>
  <c r="DL22" i="3"/>
  <c r="DL26" i="3"/>
  <c r="AJ32" i="3"/>
  <c r="CJ32" i="3" s="1"/>
  <c r="DL32" i="3" s="1"/>
  <c r="AP38" i="3"/>
  <c r="DL41" i="3"/>
  <c r="DL44" i="3"/>
  <c r="AR65" i="3"/>
  <c r="AZ65" i="3" s="1"/>
  <c r="AZ64" i="3"/>
  <c r="CJ64" i="3" s="1"/>
  <c r="CZ64" i="3"/>
  <c r="CN65" i="3"/>
  <c r="CZ65" i="3" s="1"/>
  <c r="X36" i="3"/>
  <c r="AN36" i="3"/>
  <c r="AN38" i="3" s="1"/>
  <c r="AN60" i="3" s="1"/>
  <c r="AN66" i="3" s="1"/>
  <c r="BT36" i="3"/>
  <c r="CZ11" i="3"/>
  <c r="P31" i="3"/>
  <c r="BR31" i="3"/>
  <c r="CL31" i="3" s="1"/>
  <c r="DN31" i="3" s="1"/>
  <c r="CF31" i="3"/>
  <c r="CN32" i="3"/>
  <c r="CZ32" i="3" s="1"/>
  <c r="N36" i="3"/>
  <c r="N38" i="3" s="1"/>
  <c r="N60" i="3" s="1"/>
  <c r="N66" i="3" s="1"/>
  <c r="DN47" i="3"/>
  <c r="DL57" i="3"/>
  <c r="CJ59" i="3"/>
  <c r="DL59" i="3" s="1"/>
  <c r="BV66" i="3"/>
  <c r="P11" i="3"/>
  <c r="DL11" i="3" s="1"/>
  <c r="CH19" i="3"/>
  <c r="AZ31" i="3"/>
  <c r="CJ31" i="3" s="1"/>
  <c r="DN42" i="3"/>
  <c r="CJ48" i="3"/>
  <c r="DL48" i="3" s="1"/>
  <c r="CL49" i="3"/>
  <c r="DN49" i="3" s="1"/>
  <c r="CL53" i="3"/>
  <c r="DN53" i="3" s="1"/>
  <c r="DN56" i="3"/>
  <c r="BX65" i="3"/>
  <c r="CF65" i="3" s="1"/>
  <c r="CF64" i="3"/>
  <c r="AL66" i="3"/>
  <c r="DL55" i="3"/>
  <c r="P36" i="3"/>
  <c r="R19" i="3"/>
  <c r="BR19" i="3"/>
  <c r="H38" i="3"/>
  <c r="CJ42" i="3"/>
  <c r="DL42" i="3" s="1"/>
  <c r="DN45" i="3"/>
  <c r="DL46" i="3"/>
  <c r="DL50" i="3"/>
  <c r="CJ57" i="3"/>
  <c r="BB59" i="3"/>
  <c r="CL59" i="3" s="1"/>
  <c r="DN59" i="3" s="1"/>
  <c r="AX60" i="3"/>
  <c r="CJ63" i="3"/>
  <c r="DL63" i="3" s="1"/>
  <c r="BH65" i="3"/>
  <c r="BP65" i="3" s="1"/>
  <c r="BP64" i="3"/>
  <c r="P64" i="3"/>
  <c r="X65" i="3"/>
  <c r="AJ65" i="3" s="1"/>
  <c r="H38" i="5" l="1"/>
  <c r="AF36" i="5"/>
  <c r="J37" i="4"/>
  <c r="N35" i="4"/>
  <c r="L35" i="4"/>
  <c r="H37" i="4"/>
  <c r="CN38" i="3"/>
  <c r="CZ36" i="3"/>
  <c r="BF38" i="3"/>
  <c r="BR36" i="3"/>
  <c r="CL36" i="3" s="1"/>
  <c r="DN36" i="3" s="1"/>
  <c r="J60" i="3"/>
  <c r="R38" i="3"/>
  <c r="DN19" i="3"/>
  <c r="CF36" i="3"/>
  <c r="BT38" i="3"/>
  <c r="CJ65" i="3"/>
  <c r="DL65" i="3" s="1"/>
  <c r="H60" i="3"/>
  <c r="P38" i="3"/>
  <c r="DL31" i="3"/>
  <c r="AJ36" i="3"/>
  <c r="X38" i="3"/>
  <c r="AP60" i="3"/>
  <c r="BX66" i="3"/>
  <c r="BD60" i="3"/>
  <c r="BP38" i="3"/>
  <c r="BZ60" i="3"/>
  <c r="CH38" i="3"/>
  <c r="AZ36" i="3"/>
  <c r="AR38" i="3"/>
  <c r="DL64" i="3"/>
  <c r="AX66" i="3"/>
  <c r="BB66" i="3" s="1"/>
  <c r="BB60" i="3"/>
  <c r="CL19" i="3"/>
  <c r="BH66" i="3"/>
  <c r="H59" i="5" l="1"/>
  <c r="AF38" i="5"/>
  <c r="H59" i="4"/>
  <c r="L37" i="4"/>
  <c r="J59" i="4"/>
  <c r="N37" i="4"/>
  <c r="BD66" i="3"/>
  <c r="BP66" i="3" s="1"/>
  <c r="BP60" i="3"/>
  <c r="CJ36" i="3"/>
  <c r="DL36" i="3" s="1"/>
  <c r="H66" i="3"/>
  <c r="P66" i="3" s="1"/>
  <c r="P60" i="3"/>
  <c r="BF60" i="3"/>
  <c r="BR38" i="3"/>
  <c r="CL38" i="3" s="1"/>
  <c r="DN38" i="3" s="1"/>
  <c r="BZ66" i="3"/>
  <c r="CH66" i="3" s="1"/>
  <c r="CH60" i="3"/>
  <c r="AR60" i="3"/>
  <c r="AZ38" i="3"/>
  <c r="AP66" i="3"/>
  <c r="BT60" i="3"/>
  <c r="CF38" i="3"/>
  <c r="R60" i="3"/>
  <c r="J66" i="3"/>
  <c r="R66" i="3" s="1"/>
  <c r="X60" i="3"/>
  <c r="AJ38" i="3"/>
  <c r="CJ38" i="3" s="1"/>
  <c r="DL38" i="3" s="1"/>
  <c r="CN60" i="3"/>
  <c r="CZ38" i="3"/>
  <c r="H65" i="5" l="1"/>
  <c r="AF65" i="5" s="1"/>
  <c r="AF59" i="5"/>
  <c r="J65" i="4"/>
  <c r="N65" i="4" s="1"/>
  <c r="N59" i="4"/>
  <c r="L59" i="4"/>
  <c r="H65" i="4"/>
  <c r="CN66" i="3"/>
  <c r="CZ66" i="3" s="1"/>
  <c r="CZ60" i="3"/>
  <c r="X66" i="3"/>
  <c r="AJ66" i="3" s="1"/>
  <c r="AJ60" i="3"/>
  <c r="BT66" i="3"/>
  <c r="CF66" i="3" s="1"/>
  <c r="CF60" i="3"/>
  <c r="AZ60" i="3"/>
  <c r="AR66" i="3"/>
  <c r="AZ66" i="3" s="1"/>
  <c r="BF66" i="3"/>
  <c r="BR66" i="3" s="1"/>
  <c r="CL66" i="3" s="1"/>
  <c r="DN66" i="3" s="1"/>
  <c r="BR60" i="3"/>
  <c r="CL60" i="3" s="1"/>
  <c r="DN60" i="3" s="1"/>
  <c r="L65" i="4" l="1"/>
  <c r="CJ60" i="3"/>
  <c r="DL60" i="3" s="1"/>
  <c r="CJ66" i="3"/>
  <c r="DL66" i="3" s="1"/>
</calcChain>
</file>

<file path=xl/sharedStrings.xml><?xml version="1.0" encoding="utf-8"?>
<sst xmlns="http://schemas.openxmlformats.org/spreadsheetml/2006/main" count="559" uniqueCount="284">
  <si>
    <t>Jun 30, 19</t>
  </si>
  <si>
    <t>ASSETS</t>
  </si>
  <si>
    <t>Current Assets</t>
  </si>
  <si>
    <t>Checking/Savings</t>
  </si>
  <si>
    <t>1000 · Cash</t>
  </si>
  <si>
    <t>1005 · WFB Checking (GF)</t>
  </si>
  <si>
    <t>1015 · WF Brokerage Account</t>
  </si>
  <si>
    <t>1016 · Live Oak Bank</t>
  </si>
  <si>
    <t>Total 1000 · Cash</t>
  </si>
  <si>
    <t>Total Checking/Savings</t>
  </si>
  <si>
    <t>Accounts Receivable</t>
  </si>
  <si>
    <t>1200 · Accounts Receivable</t>
  </si>
  <si>
    <t>Total Accounts Receivable</t>
  </si>
  <si>
    <t>Other Current Assets</t>
  </si>
  <si>
    <t>1120 · Inventory Asset</t>
  </si>
  <si>
    <t>1211 · Other Receivable</t>
  </si>
  <si>
    <t>1500 · Other Receivable - C3</t>
  </si>
  <si>
    <t>1500.1 · Other Receivable - C3  Payroll</t>
  </si>
  <si>
    <t>1500 · Other Receivable - C3 - Other</t>
  </si>
  <si>
    <t>Total 1500 · Other Receivable - C3</t>
  </si>
  <si>
    <t>1515 · Prepaid Insurance</t>
  </si>
  <si>
    <t>1520 · Prepaid Expenses - Other</t>
  </si>
  <si>
    <t>Total Other Current Assets</t>
  </si>
  <si>
    <t>Total Current Assets</t>
  </si>
  <si>
    <t>Fixed Assets</t>
  </si>
  <si>
    <t>1409 · Furniture &amp; Fixtures</t>
  </si>
  <si>
    <t>1490 · Accumulated depreciation</t>
  </si>
  <si>
    <t>Total Fixed Assets</t>
  </si>
  <si>
    <t>Other Assets</t>
  </si>
  <si>
    <t>1800 · Office Deposit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</si>
  <si>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</si>
  <si>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</si>
  <si>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</si>
  <si>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</si>
  <si>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</si>
  <si>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</si>
  <si>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</si>
  <si>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</si>
  <si>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</si>
  <si>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2001 · Credit Cards</t>
  </si>
  <si>
    <t>2007 · Wells Fargo</t>
  </si>
  <si>
    <t>2007.8 · Wells Fargo - Sharon Stone-3393</t>
  </si>
  <si>
    <t>2007.9 · Wells Fargo H Hutchison-7302</t>
  </si>
  <si>
    <t>Total 2007 · Wells Fargo</t>
  </si>
  <si>
    <t>Total 2001 · Credit Cards</t>
  </si>
  <si>
    <t>Total Credit Cards</t>
  </si>
  <si>
    <t>Other Current Liabilities</t>
  </si>
  <si>
    <t>2015 · Due to MAL/MAS</t>
  </si>
  <si>
    <t>2015.1 · Mother Lode MAS</t>
  </si>
  <si>
    <t>2015.2 · Santa Clarita MAS Unit</t>
  </si>
  <si>
    <t>Total 2015 · Due to MAL/MAS</t>
  </si>
  <si>
    <t>2100 · Payroll Liabilities</t>
  </si>
  <si>
    <t>2200 · Sales Tax Payable</t>
  </si>
  <si>
    <t>2300 · Accrued Liabilities</t>
  </si>
  <si>
    <t>Total Other Current Liabilities</t>
  </si>
  <si>
    <t>Total Current Liabilities</t>
  </si>
  <si>
    <t>Long Term Liabilities</t>
  </si>
  <si>
    <t>2501 · Deferred Rent</t>
  </si>
  <si>
    <t>Total Long Term Liabilities</t>
  </si>
  <si>
    <t>Total Liabilities</t>
  </si>
  <si>
    <t>Equity</t>
  </si>
  <si>
    <t>3700 · Unrestricted Net  Assets</t>
  </si>
  <si>
    <t>3700.1 · Board Designated Net Assets</t>
  </si>
  <si>
    <t>3701 · Building Reserves</t>
  </si>
  <si>
    <t>3702 · Operational Reserves</t>
  </si>
  <si>
    <t>3703 · Trudy Schafer Fellowship</t>
  </si>
  <si>
    <t>Total 3700.1 · Board Designated Net Assets</t>
  </si>
  <si>
    <t>Net Income</t>
  </si>
  <si>
    <t>Total Equity</t>
  </si>
  <si>
    <t>TOTAL LIABILITIES &amp; EQUITY</t>
  </si>
  <si>
    <t>Jul 31, 18</t>
  </si>
  <si>
    <t>Aug 31, 18</t>
  </si>
  <si>
    <t>Sep 30, 18</t>
  </si>
  <si>
    <t>Oct 31, 18</t>
  </si>
  <si>
    <t>Nov 30, 18</t>
  </si>
  <si>
    <t>Dec 31, 18</t>
  </si>
  <si>
    <t>Jan 31, 19</t>
  </si>
  <si>
    <t>Feb 28, 19</t>
  </si>
  <si>
    <t>Mar 31, 19</t>
  </si>
  <si>
    <t>Apr 30, 19</t>
  </si>
  <si>
    <t>May 31, 19</t>
  </si>
  <si>
    <t>1499 · Undeposited Funds</t>
  </si>
  <si>
    <t>1410 · Equipment &amp; Software</t>
  </si>
  <si>
    <t>2007.7 · Wells Fargo Melissa Breach-7381</t>
  </si>
  <si>
    <t>2001 · Credit Cards - Other</t>
  </si>
  <si>
    <t>2100.1 · Garnishment</t>
  </si>
  <si>
    <t>2100 · Payroll Liabilities - Other</t>
  </si>
  <si>
    <t>Total 2100 · Payroll Liabilities</t>
  </si>
  <si>
    <t>2105 · Pension Liability</t>
  </si>
  <si>
    <t>2150 · Healthcare Withheld</t>
  </si>
  <si>
    <t>3704 · Schools &amp; Communities First</t>
  </si>
  <si>
    <t>3800 · Temporarily Restricted Assets</t>
  </si>
  <si>
    <t>3800.1 · Redistricting Project</t>
  </si>
  <si>
    <t>Total 3800 · Temporarily Restricted Assets</t>
  </si>
  <si>
    <t>1000.1 Board</t>
  </si>
  <si>
    <t>1000 Management - Other</t>
  </si>
  <si>
    <t>3001.1 MTA</t>
  </si>
  <si>
    <t>3001.2 DEI</t>
  </si>
  <si>
    <t>3001 Member Services - Other</t>
  </si>
  <si>
    <t>Total 3001 Member Services</t>
  </si>
  <si>
    <t>3004 Conventions</t>
  </si>
  <si>
    <t>3005.1 High School Reg.</t>
  </si>
  <si>
    <t>3005 Local Leagues - Other</t>
  </si>
  <si>
    <t>Total 3005 Local Leagues</t>
  </si>
  <si>
    <t>3006.1 LEW</t>
  </si>
  <si>
    <t>3006.2 MyLO</t>
  </si>
  <si>
    <t>3006 LEW* - Other</t>
  </si>
  <si>
    <t>Total 3006 LEW*</t>
  </si>
  <si>
    <t>3010 Schools &amp; Communities 1st</t>
  </si>
  <si>
    <t>3011 Schafer Fellowship</t>
  </si>
  <si>
    <t>3007 Advocacy - Other</t>
  </si>
  <si>
    <t>Total 3007 Advocacy</t>
  </si>
  <si>
    <t>9001 APP</t>
  </si>
  <si>
    <t>9002 IPP</t>
  </si>
  <si>
    <t>9003 OCC</t>
  </si>
  <si>
    <t>(1000 Management)</t>
  </si>
  <si>
    <t>Total 1000 Management</t>
  </si>
  <si>
    <t>Total 2000 Development</t>
  </si>
  <si>
    <t>(3001 Member Services)</t>
  </si>
  <si>
    <t>(3000 Programs)</t>
  </si>
  <si>
    <t>(3005 Local Leagues)</t>
  </si>
  <si>
    <t>(3006 LEW*)</t>
  </si>
  <si>
    <t>(3007 Advocacy)</t>
  </si>
  <si>
    <t>Total 3000 Programs</t>
  </si>
  <si>
    <t>(9000 To Be Split)</t>
  </si>
  <si>
    <t>Total 9000 To Be Split</t>
  </si>
  <si>
    <t>Website</t>
  </si>
  <si>
    <t>Total unclassified</t>
  </si>
  <si>
    <t>TOTAL</t>
  </si>
  <si>
    <t>Jul '18 - Jun 19</t>
  </si>
  <si>
    <t>Budget</t>
  </si>
  <si>
    <t>Ordinary Income/Expense</t>
  </si>
  <si>
    <t>Income</t>
  </si>
  <si>
    <t>40010 · Membership Dues</t>
  </si>
  <si>
    <t>40010.1 · PMP dues</t>
  </si>
  <si>
    <t>40010.2 · Payments in lieu of PMPs</t>
  </si>
  <si>
    <t>40010.3 · MAL Dues</t>
  </si>
  <si>
    <t>40010 · Membership Dues - Other</t>
  </si>
  <si>
    <t>Total 40010 · Membership Dues</t>
  </si>
  <si>
    <t>40015 · Contributions</t>
  </si>
  <si>
    <t>40030 · Contributions - Unrestricted</t>
  </si>
  <si>
    <t>40031 · Contributions - Restricted</t>
  </si>
  <si>
    <t>40035 · In Kind Contributions</t>
  </si>
  <si>
    <t>40050 · Corporations</t>
  </si>
  <si>
    <t>40070 · Grant Income - Unrestricted</t>
  </si>
  <si>
    <t>40085 · Building Reserves</t>
  </si>
  <si>
    <t>Total 40015 · Contributions</t>
  </si>
  <si>
    <t>40100 · Earned Revenues</t>
  </si>
  <si>
    <t>40101 · Publications</t>
  </si>
  <si>
    <t>40110 · Merchandise</t>
  </si>
  <si>
    <t>40115 · Shipping Postage</t>
  </si>
  <si>
    <t>40120 · Liability Insurance</t>
  </si>
  <si>
    <t>40130 · Workshops</t>
  </si>
  <si>
    <t>40140 · Council/Convention</t>
  </si>
  <si>
    <t>40150 · Contract Services</t>
  </si>
  <si>
    <t>40150.2 · LEW Contracts</t>
  </si>
  <si>
    <t>40150.4 · MyLO Contracts</t>
  </si>
  <si>
    <t>40150.5 · MyLO Migration</t>
  </si>
  <si>
    <t>Total 40150 · Contract Services</t>
  </si>
  <si>
    <t>Total 40100 · Earned Revenues</t>
  </si>
  <si>
    <t>40160 · Rental Income</t>
  </si>
  <si>
    <t>40170 · Interest</t>
  </si>
  <si>
    <t>40200 · Miscellaneous Income -</t>
  </si>
  <si>
    <t>Total Income</t>
  </si>
  <si>
    <t>Cost of Goods Sold</t>
  </si>
  <si>
    <t>Gross Profit</t>
  </si>
  <si>
    <t>Expense</t>
  </si>
  <si>
    <t>60010 · Personnel</t>
  </si>
  <si>
    <t>60020 · Accounting Fees</t>
  </si>
  <si>
    <t>60021 · Bank Charges/Fees</t>
  </si>
  <si>
    <t>60030 · Legal Fees</t>
  </si>
  <si>
    <t>60040 · Supplies</t>
  </si>
  <si>
    <t>60050 · Telecommunications</t>
  </si>
  <si>
    <t>60060 · Postage/Shipping</t>
  </si>
  <si>
    <t>60070 · Occupancy</t>
  </si>
  <si>
    <t>60080 · Equipment rental &amp; maintenance</t>
  </si>
  <si>
    <t>60090 · Printing and publications</t>
  </si>
  <si>
    <t>60100 · Travel/Food/Lodging</t>
  </si>
  <si>
    <t>60110 · Promotion</t>
  </si>
  <si>
    <t>60120 · Councils/Conventions</t>
  </si>
  <si>
    <t>60140 · Insurance</t>
  </si>
  <si>
    <t>60150 · LWVUS MAL Dues</t>
  </si>
  <si>
    <t>60160 · Fees, subscriptions</t>
  </si>
  <si>
    <t>60170 · Independent Contractors</t>
  </si>
  <si>
    <t>60175 · Scholarship</t>
  </si>
  <si>
    <t>60180 · Mini-Grants</t>
  </si>
  <si>
    <t>Total Expense</t>
  </si>
  <si>
    <t>Net Ordinary Income</t>
  </si>
  <si>
    <t>Other Income/Expense</t>
  </si>
  <si>
    <t>Other Expense</t>
  </si>
  <si>
    <t>7500 · Transfer to Education Fund</t>
  </si>
  <si>
    <t>Total Other Expense</t>
  </si>
  <si>
    <t>Net Other Income</t>
  </si>
  <si>
    <t>$ Over Budget</t>
  </si>
  <si>
    <t>% of Budget</t>
  </si>
  <si>
    <t>Jul 18</t>
  </si>
  <si>
    <t>Aug 18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</si>
  <si>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</si>
  <si>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</si>
  <si>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</si>
  <si>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</si>
  <si>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</si>
  <si>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</si>
  <si>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</si>
  <si>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</si>
  <si>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</si>
  <si>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>Jun 19</t>
  </si>
  <si>
    <t>40201 · Miscellaneous Income</t>
  </si>
  <si>
    <t>40203 · Realized Gain/Loss on Investmen</t>
  </si>
  <si>
    <t>Total 40200 · Miscellaneous Income -</t>
  </si>
  <si>
    <t>Current</t>
  </si>
  <si>
    <t>1 - 30</t>
  </si>
  <si>
    <t>31 - 60</t>
  </si>
  <si>
    <t>61 - 90</t>
  </si>
  <si>
    <t>&gt; 90</t>
  </si>
  <si>
    <t>California Association of Nonprofits</t>
  </si>
  <si>
    <t>California Voters FIRST-</t>
  </si>
  <si>
    <t>LWV Alpena County</t>
  </si>
  <si>
    <t>LWV Anoka, Blaine, Coon Rapids Area</t>
  </si>
  <si>
    <t>LWV Antelope Valley-</t>
  </si>
  <si>
    <t>LWV Bay Area ILO-</t>
  </si>
  <si>
    <t>LWV Bay County</t>
  </si>
  <si>
    <t>LWV Beach Cities</t>
  </si>
  <si>
    <t>LWV Belmont</t>
  </si>
  <si>
    <t>LWV Butte County</t>
  </si>
  <si>
    <t>LWV Detroit</t>
  </si>
  <si>
    <t>LWV East San Gabriel Valley</t>
  </si>
  <si>
    <t>LWV Fairfield, CT</t>
  </si>
  <si>
    <t>LWV Grand County</t>
  </si>
  <si>
    <t>LWV Hamilton-Wenham</t>
  </si>
  <si>
    <t>LWV Hill Country</t>
  </si>
  <si>
    <t>LWV Idaho</t>
  </si>
  <si>
    <t>LWV Jackson County, IL</t>
  </si>
  <si>
    <t>LWV Jefferson County</t>
  </si>
  <si>
    <t>LWV Kern County-</t>
  </si>
  <si>
    <t>LWV Lexington, MA</t>
  </si>
  <si>
    <t>LWV Louisville</t>
  </si>
  <si>
    <t>LWV Lubbock</t>
  </si>
  <si>
    <t>LWV Metropolitan Des Moines</t>
  </si>
  <si>
    <t>LWV Mid-Hudson</t>
  </si>
  <si>
    <t>LWV Midland Area, MI</t>
  </si>
  <si>
    <t>LWV Missoula</t>
  </si>
  <si>
    <t>LWV Mount Pleasant Area</t>
  </si>
  <si>
    <t>LWV Mt. Baldy Area</t>
  </si>
  <si>
    <t>LWV Napa</t>
  </si>
  <si>
    <t>LWV Nassau County ILO</t>
  </si>
  <si>
    <t>LWV North Orange County</t>
  </si>
  <si>
    <t>LWV Oklahoma City</t>
  </si>
  <si>
    <t>LWV Orange Co ILO</t>
  </si>
  <si>
    <t>LWV Park Forest Area</t>
  </si>
  <si>
    <t>LWV Pasadena</t>
  </si>
  <si>
    <t>LWV Perrysburg</t>
  </si>
  <si>
    <t>LWV Placer County</t>
  </si>
  <si>
    <t>LWV San Diego</t>
  </si>
  <si>
    <t>LWV San Diego County ILO</t>
  </si>
  <si>
    <t>LWV San Francisco</t>
  </si>
  <si>
    <t>LWV Santa Monica</t>
  </si>
  <si>
    <t>LWV South Dakota</t>
  </si>
  <si>
    <t>LWV South San Mateo</t>
  </si>
  <si>
    <t>LWV Southwest Santa Clara Valley</t>
  </si>
  <si>
    <t>LWV Stevens Point Area</t>
  </si>
  <si>
    <t>LWV Sudbury</t>
  </si>
  <si>
    <t>LWV Torrance</t>
  </si>
  <si>
    <t>LWV Vermont</t>
  </si>
  <si>
    <t>LWV West Contra Costa County</t>
  </si>
  <si>
    <t>LWV Winnetka-Northfield-Kenilworth, IL</t>
  </si>
  <si>
    <t>LWV Woodland</t>
  </si>
  <si>
    <t>LWV Worcester</t>
  </si>
  <si>
    <t>ABS  Direct, Inc.</t>
  </si>
  <si>
    <t>Amazon Web Services</t>
  </si>
  <si>
    <t>Badges R Us</t>
  </si>
  <si>
    <t>Carolina Goodman-</t>
  </si>
  <si>
    <t>Christina Dragonetti-</t>
  </si>
  <si>
    <t>DIWA Finance Group</t>
  </si>
  <si>
    <t>Dustin Alexander-</t>
  </si>
  <si>
    <t>Helen Hutchison.</t>
  </si>
  <si>
    <t>Jeanne Brown-</t>
  </si>
  <si>
    <t>LWV San Francisco-</t>
  </si>
  <si>
    <t>Muller &amp; Associates</t>
  </si>
  <si>
    <t>Scott Technology Group</t>
  </si>
  <si>
    <t>Sharon Stone-</t>
  </si>
  <si>
    <t>SunRain Productions</t>
  </si>
  <si>
    <t>Thomas Carson</t>
  </si>
  <si>
    <t>WFB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</si>
</sst>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1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1" fillId="0" borderId="6" xfId="0" applyNumberFormat="1" applyFont="1" applyBorder="1" applyAlignment="1">
      <alignment horizontal="center"/>
    </xf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228600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228600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400050</xdr:colOff>
          <xdr:row>1</xdr:row>
          <xdr:rowOff>38100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400050</xdr:colOff>
          <xdr:row>1</xdr:row>
          <xdr:rowOff>38100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342900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342900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3</xdr:row>
          <xdr:rowOff>28575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3</xdr:row>
          <xdr:rowOff>28575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4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4.xml"/><Relationship Id="rId5" Type="http://schemas.openxmlformats.org/officeDocument/2006/relationships/image" Target="../media/image13.emf"/><Relationship Id="rId4" Type="http://schemas.openxmlformats.org/officeDocument/2006/relationships/control" Target="../activeX/activeX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71"/>
  <sheetViews>
    <sheetView workbookViewId="0">
      <pane xSplit="7" ySplit="1" topLeftCell="H58" activePane="bottomRight" state="frozenSplit"/>
      <selection pane="topRight" activeCell="H1" sqref="H1"/>
      <selection pane="bottomLeft" activeCell="A2" sqref="A2"/>
      <selection pane="bottomRight" activeCell="N63" sqref="N63"/>
    </sheetView>
  </sheetViews>
  <sheetFormatPr defaultRowHeight="15" x14ac:dyDescent="0.25"/>
  <cols>
    <col min="1" max="6" width="3" style="13" customWidth="1"/>
    <col min="7" max="7" width="33" style="13" customWidth="1"/>
    <col min="8" max="8" width="8.7109375" style="14" bestFit="1" customWidth="1"/>
  </cols>
  <sheetData>
    <row r="1" spans="1:8" s="12" customFormat="1" ht="15.75" thickBot="1" x14ac:dyDescent="0.3">
      <c r="A1" s="10"/>
      <c r="B1" s="10"/>
      <c r="C1" s="10"/>
      <c r="D1" s="10"/>
      <c r="E1" s="10"/>
      <c r="F1" s="10"/>
      <c r="G1" s="10"/>
      <c r="H1" s="11" t="s">
        <v>0</v>
      </c>
    </row>
    <row r="2" spans="1:8" ht="15.75" thickTop="1" x14ac:dyDescent="0.25">
      <c r="A2" s="2" t="s">
        <v>1</v>
      </c>
      <c r="B2" s="2"/>
      <c r="C2" s="2"/>
      <c r="D2" s="2"/>
      <c r="E2" s="2"/>
      <c r="F2" s="2"/>
      <c r="G2" s="2"/>
      <c r="H2" s="3"/>
    </row>
    <row r="3" spans="1:8" x14ac:dyDescent="0.25">
      <c r="A3" s="2"/>
      <c r="B3" s="2" t="s">
        <v>2</v>
      </c>
      <c r="C3" s="2"/>
      <c r="D3" s="2"/>
      <c r="E3" s="2"/>
      <c r="F3" s="2"/>
      <c r="G3" s="2"/>
      <c r="H3" s="3"/>
    </row>
    <row r="4" spans="1:8" x14ac:dyDescent="0.25">
      <c r="A4" s="2"/>
      <c r="B4" s="2"/>
      <c r="C4" s="2" t="s">
        <v>3</v>
      </c>
      <c r="D4" s="2"/>
      <c r="E4" s="2"/>
      <c r="F4" s="2"/>
      <c r="G4" s="2"/>
      <c r="H4" s="3"/>
    </row>
    <row r="5" spans="1:8" x14ac:dyDescent="0.25">
      <c r="A5" s="2"/>
      <c r="B5" s="2"/>
      <c r="C5" s="2"/>
      <c r="D5" s="2" t="s">
        <v>4</v>
      </c>
      <c r="E5" s="2"/>
      <c r="F5" s="2"/>
      <c r="G5" s="2"/>
      <c r="H5" s="3"/>
    </row>
    <row r="6" spans="1:8" x14ac:dyDescent="0.25">
      <c r="A6" s="2"/>
      <c r="B6" s="2"/>
      <c r="C6" s="2"/>
      <c r="D6" s="2"/>
      <c r="E6" s="2" t="s">
        <v>5</v>
      </c>
      <c r="F6" s="2"/>
      <c r="G6" s="2"/>
      <c r="H6" s="3">
        <v>162561.23000000001</v>
      </c>
    </row>
    <row r="7" spans="1:8" x14ac:dyDescent="0.25">
      <c r="A7" s="2"/>
      <c r="B7" s="2"/>
      <c r="C7" s="2"/>
      <c r="D7" s="2"/>
      <c r="E7" s="2" t="s">
        <v>6</v>
      </c>
      <c r="F7" s="2"/>
      <c r="G7" s="2"/>
      <c r="H7" s="3">
        <v>0.33</v>
      </c>
    </row>
    <row r="8" spans="1:8" ht="15.75" thickBot="1" x14ac:dyDescent="0.3">
      <c r="A8" s="2"/>
      <c r="B8" s="2"/>
      <c r="C8" s="2"/>
      <c r="D8" s="2"/>
      <c r="E8" s="2" t="s">
        <v>7</v>
      </c>
      <c r="F8" s="2"/>
      <c r="G8" s="2"/>
      <c r="H8" s="4">
        <v>32244.98</v>
      </c>
    </row>
    <row r="9" spans="1:8" ht="15.75" thickBot="1" x14ac:dyDescent="0.3">
      <c r="A9" s="2"/>
      <c r="B9" s="2"/>
      <c r="C9" s="2"/>
      <c r="D9" s="2" t="s">
        <v>8</v>
      </c>
      <c r="E9" s="2"/>
      <c r="F9" s="2"/>
      <c r="G9" s="2"/>
      <c r="H9" s="5">
        <f>ROUND(SUM(H5:H8),5)</f>
        <v>194806.54</v>
      </c>
    </row>
    <row r="10" spans="1:8" x14ac:dyDescent="0.25">
      <c r="A10" s="2"/>
      <c r="B10" s="2"/>
      <c r="C10" s="2" t="s">
        <v>9</v>
      </c>
      <c r="D10" s="2"/>
      <c r="E10" s="2"/>
      <c r="F10" s="2"/>
      <c r="G10" s="2"/>
      <c r="H10" s="3">
        <f>ROUND(H4+H9,5)</f>
        <v>194806.54</v>
      </c>
    </row>
    <row r="11" spans="1:8" x14ac:dyDescent="0.25">
      <c r="A11" s="2"/>
      <c r="B11" s="2"/>
      <c r="C11" s="2" t="s">
        <v>10</v>
      </c>
      <c r="D11" s="2"/>
      <c r="E11" s="2"/>
      <c r="F11" s="2"/>
      <c r="G11" s="2"/>
      <c r="H11" s="3"/>
    </row>
    <row r="12" spans="1:8" ht="15.75" thickBot="1" x14ac:dyDescent="0.3">
      <c r="A12" s="2"/>
      <c r="B12" s="2"/>
      <c r="C12" s="2"/>
      <c r="D12" s="2" t="s">
        <v>11</v>
      </c>
      <c r="E12" s="2"/>
      <c r="F12" s="2"/>
      <c r="G12" s="2"/>
      <c r="H12" s="6">
        <v>11684.47</v>
      </c>
    </row>
    <row r="13" spans="1:8" x14ac:dyDescent="0.25">
      <c r="A13" s="2"/>
      <c r="B13" s="2"/>
      <c r="C13" s="2" t="s">
        <v>12</v>
      </c>
      <c r="D13" s="2"/>
      <c r="E13" s="2"/>
      <c r="F13" s="2"/>
      <c r="G13" s="2"/>
      <c r="H13" s="3">
        <f>ROUND(SUM(H11:H12),5)</f>
        <v>11684.47</v>
      </c>
    </row>
    <row r="14" spans="1:8" x14ac:dyDescent="0.25">
      <c r="A14" s="2"/>
      <c r="B14" s="2"/>
      <c r="C14" s="2" t="s">
        <v>13</v>
      </c>
      <c r="D14" s="2"/>
      <c r="E14" s="2"/>
      <c r="F14" s="2"/>
      <c r="G14" s="2"/>
      <c r="H14" s="3"/>
    </row>
    <row r="15" spans="1:8" x14ac:dyDescent="0.25">
      <c r="A15" s="2"/>
      <c r="B15" s="2"/>
      <c r="C15" s="2"/>
      <c r="D15" s="2" t="s">
        <v>14</v>
      </c>
      <c r="E15" s="2"/>
      <c r="F15" s="2"/>
      <c r="G15" s="2"/>
      <c r="H15" s="3">
        <v>1598.77</v>
      </c>
    </row>
    <row r="16" spans="1:8" x14ac:dyDescent="0.25">
      <c r="A16" s="2"/>
      <c r="B16" s="2"/>
      <c r="C16" s="2"/>
      <c r="D16" s="2" t="s">
        <v>15</v>
      </c>
      <c r="E16" s="2"/>
      <c r="F16" s="2"/>
      <c r="G16" s="2"/>
      <c r="H16" s="3">
        <v>450</v>
      </c>
    </row>
    <row r="17" spans="1:8" x14ac:dyDescent="0.25">
      <c r="A17" s="2"/>
      <c r="B17" s="2"/>
      <c r="C17" s="2"/>
      <c r="D17" s="2" t="s">
        <v>16</v>
      </c>
      <c r="E17" s="2"/>
      <c r="F17" s="2"/>
      <c r="G17" s="2"/>
      <c r="H17" s="3"/>
    </row>
    <row r="18" spans="1:8" x14ac:dyDescent="0.25">
      <c r="A18" s="2"/>
      <c r="B18" s="2"/>
      <c r="C18" s="2"/>
      <c r="D18" s="2"/>
      <c r="E18" s="2" t="s">
        <v>17</v>
      </c>
      <c r="F18" s="2"/>
      <c r="G18" s="2"/>
      <c r="H18" s="3">
        <v>14674.61</v>
      </c>
    </row>
    <row r="19" spans="1:8" ht="15.75" thickBot="1" x14ac:dyDescent="0.3">
      <c r="A19" s="2"/>
      <c r="B19" s="2"/>
      <c r="C19" s="2"/>
      <c r="D19" s="2"/>
      <c r="E19" s="2" t="s">
        <v>18</v>
      </c>
      <c r="F19" s="2"/>
      <c r="G19" s="2"/>
      <c r="H19" s="6">
        <v>15561.66</v>
      </c>
    </row>
    <row r="20" spans="1:8" x14ac:dyDescent="0.25">
      <c r="A20" s="2"/>
      <c r="B20" s="2"/>
      <c r="C20" s="2"/>
      <c r="D20" s="2" t="s">
        <v>19</v>
      </c>
      <c r="E20" s="2"/>
      <c r="F20" s="2"/>
      <c r="G20" s="2"/>
      <c r="H20" s="3">
        <f>ROUND(SUM(H17:H19),5)</f>
        <v>30236.27</v>
      </c>
    </row>
    <row r="21" spans="1:8" x14ac:dyDescent="0.25">
      <c r="A21" s="2"/>
      <c r="B21" s="2"/>
      <c r="C21" s="2"/>
      <c r="D21" s="2" t="s">
        <v>20</v>
      </c>
      <c r="E21" s="2"/>
      <c r="F21" s="2"/>
      <c r="G21" s="2"/>
      <c r="H21" s="3">
        <v>2863.4</v>
      </c>
    </row>
    <row r="22" spans="1:8" ht="15.75" thickBot="1" x14ac:dyDescent="0.3">
      <c r="A22" s="2"/>
      <c r="B22" s="2"/>
      <c r="C22" s="2"/>
      <c r="D22" s="2" t="s">
        <v>21</v>
      </c>
      <c r="E22" s="2"/>
      <c r="F22" s="2"/>
      <c r="G22" s="2"/>
      <c r="H22" s="4">
        <v>19713.990000000002</v>
      </c>
    </row>
    <row r="23" spans="1:8" ht="15.75" thickBot="1" x14ac:dyDescent="0.3">
      <c r="A23" s="2"/>
      <c r="B23" s="2"/>
      <c r="C23" s="2" t="s">
        <v>22</v>
      </c>
      <c r="D23" s="2"/>
      <c r="E23" s="2"/>
      <c r="F23" s="2"/>
      <c r="G23" s="2"/>
      <c r="H23" s="5">
        <f>ROUND(SUM(H14:H16)+SUM(H20:H22),5)</f>
        <v>54862.43</v>
      </c>
    </row>
    <row r="24" spans="1:8" x14ac:dyDescent="0.25">
      <c r="A24" s="2"/>
      <c r="B24" s="2" t="s">
        <v>23</v>
      </c>
      <c r="C24" s="2"/>
      <c r="D24" s="2"/>
      <c r="E24" s="2"/>
      <c r="F24" s="2"/>
      <c r="G24" s="2"/>
      <c r="H24" s="3">
        <f>ROUND(H3+H10+H13+H23,5)</f>
        <v>261353.44</v>
      </c>
    </row>
    <row r="25" spans="1:8" x14ac:dyDescent="0.25">
      <c r="A25" s="2"/>
      <c r="B25" s="2" t="s">
        <v>24</v>
      </c>
      <c r="C25" s="2"/>
      <c r="D25" s="2"/>
      <c r="E25" s="2"/>
      <c r="F25" s="2"/>
      <c r="G25" s="2"/>
      <c r="H25" s="3"/>
    </row>
    <row r="26" spans="1:8" x14ac:dyDescent="0.25">
      <c r="A26" s="2"/>
      <c r="B26" s="2"/>
      <c r="C26" s="2" t="s">
        <v>25</v>
      </c>
      <c r="D26" s="2"/>
      <c r="E26" s="2"/>
      <c r="F26" s="2"/>
      <c r="G26" s="2"/>
      <c r="H26" s="3">
        <v>3807</v>
      </c>
    </row>
    <row r="27" spans="1:8" ht="15.75" thickBot="1" x14ac:dyDescent="0.3">
      <c r="A27" s="2"/>
      <c r="B27" s="2"/>
      <c r="C27" s="2" t="s">
        <v>26</v>
      </c>
      <c r="D27" s="2"/>
      <c r="E27" s="2"/>
      <c r="F27" s="2"/>
      <c r="G27" s="2"/>
      <c r="H27" s="6">
        <v>-3807</v>
      </c>
    </row>
    <row r="28" spans="1:8" x14ac:dyDescent="0.25">
      <c r="A28" s="2"/>
      <c r="B28" s="2" t="s">
        <v>27</v>
      </c>
      <c r="C28" s="2"/>
      <c r="D28" s="2"/>
      <c r="E28" s="2"/>
      <c r="F28" s="2"/>
      <c r="G28" s="2"/>
      <c r="H28" s="3">
        <f>ROUND(SUM(H25:H27),5)</f>
        <v>0</v>
      </c>
    </row>
    <row r="29" spans="1:8" x14ac:dyDescent="0.25">
      <c r="A29" s="2"/>
      <c r="B29" s="2" t="s">
        <v>28</v>
      </c>
      <c r="C29" s="2"/>
      <c r="D29" s="2"/>
      <c r="E29" s="2"/>
      <c r="F29" s="2"/>
      <c r="G29" s="2"/>
      <c r="H29" s="3"/>
    </row>
    <row r="30" spans="1:8" ht="15.75" thickBot="1" x14ac:dyDescent="0.3">
      <c r="A30" s="2"/>
      <c r="B30" s="2"/>
      <c r="C30" s="2" t="s">
        <v>29</v>
      </c>
      <c r="D30" s="2"/>
      <c r="E30" s="2"/>
      <c r="F30" s="2"/>
      <c r="G30" s="2"/>
      <c r="H30" s="4">
        <v>2698.25</v>
      </c>
    </row>
    <row r="31" spans="1:8" ht="15.75" thickBot="1" x14ac:dyDescent="0.3">
      <c r="A31" s="2"/>
      <c r="B31" s="2" t="s">
        <v>30</v>
      </c>
      <c r="C31" s="2"/>
      <c r="D31" s="2"/>
      <c r="E31" s="2"/>
      <c r="F31" s="2"/>
      <c r="G31" s="2"/>
      <c r="H31" s="7">
        <f>ROUND(SUM(H29:H30),5)</f>
        <v>2698.25</v>
      </c>
    </row>
    <row r="32" spans="1:8" s="9" customFormat="1" ht="12" thickBot="1" x14ac:dyDescent="0.25">
      <c r="A32" s="2" t="s">
        <v>31</v>
      </c>
      <c r="B32" s="2"/>
      <c r="C32" s="2"/>
      <c r="D32" s="2"/>
      <c r="E32" s="2"/>
      <c r="F32" s="2"/>
      <c r="G32" s="2"/>
      <c r="H32" s="8">
        <f>ROUND(H2+H24+H28+H31,5)</f>
        <v>264051.69</v>
      </c>
    </row>
    <row r="33" spans="1:8" ht="15.75" thickTop="1" x14ac:dyDescent="0.25">
      <c r="A33" s="2" t="s">
        <v>32</v>
      </c>
      <c r="B33" s="2"/>
      <c r="C33" s="2"/>
      <c r="D33" s="2"/>
      <c r="E33" s="2"/>
      <c r="F33" s="2"/>
      <c r="G33" s="2"/>
      <c r="H33" s="3"/>
    </row>
    <row r="34" spans="1:8" x14ac:dyDescent="0.25">
      <c r="A34" s="2"/>
      <c r="B34" s="2" t="s">
        <v>33</v>
      </c>
      <c r="C34" s="2"/>
      <c r="D34" s="2"/>
      <c r="E34" s="2"/>
      <c r="F34" s="2"/>
      <c r="G34" s="2"/>
      <c r="H34" s="3"/>
    </row>
    <row r="35" spans="1:8" x14ac:dyDescent="0.25">
      <c r="A35" s="2"/>
      <c r="B35" s="2"/>
      <c r="C35" s="2" t="s">
        <v>34</v>
      </c>
      <c r="D35" s="2"/>
      <c r="E35" s="2"/>
      <c r="F35" s="2"/>
      <c r="G35" s="2"/>
      <c r="H35" s="3"/>
    </row>
    <row r="36" spans="1:8" x14ac:dyDescent="0.25">
      <c r="A36" s="2"/>
      <c r="B36" s="2"/>
      <c r="C36" s="2"/>
      <c r="D36" s="2" t="s">
        <v>35</v>
      </c>
      <c r="E36" s="2"/>
      <c r="F36" s="2"/>
      <c r="G36" s="2"/>
      <c r="H36" s="3"/>
    </row>
    <row r="37" spans="1:8" ht="15.75" thickBot="1" x14ac:dyDescent="0.3">
      <c r="A37" s="2"/>
      <c r="B37" s="2"/>
      <c r="C37" s="2"/>
      <c r="D37" s="2"/>
      <c r="E37" s="2" t="s">
        <v>36</v>
      </c>
      <c r="F37" s="2"/>
      <c r="G37" s="2"/>
      <c r="H37" s="6">
        <v>11289.57</v>
      </c>
    </row>
    <row r="38" spans="1:8" x14ac:dyDescent="0.25">
      <c r="A38" s="2"/>
      <c r="B38" s="2"/>
      <c r="C38" s="2"/>
      <c r="D38" s="2" t="s">
        <v>37</v>
      </c>
      <c r="E38" s="2"/>
      <c r="F38" s="2"/>
      <c r="G38" s="2"/>
      <c r="H38" s="3">
        <f>ROUND(SUM(H36:H37),5)</f>
        <v>11289.57</v>
      </c>
    </row>
    <row r="39" spans="1:8" x14ac:dyDescent="0.25">
      <c r="A39" s="2"/>
      <c r="B39" s="2"/>
      <c r="C39" s="2"/>
      <c r="D39" s="2" t="s">
        <v>38</v>
      </c>
      <c r="E39" s="2"/>
      <c r="F39" s="2"/>
      <c r="G39" s="2"/>
      <c r="H39" s="3"/>
    </row>
    <row r="40" spans="1:8" x14ac:dyDescent="0.25">
      <c r="A40" s="2"/>
      <c r="B40" s="2"/>
      <c r="C40" s="2"/>
      <c r="D40" s="2"/>
      <c r="E40" s="2" t="s">
        <v>39</v>
      </c>
      <c r="F40" s="2"/>
      <c r="G40" s="2"/>
      <c r="H40" s="3"/>
    </row>
    <row r="41" spans="1:8" x14ac:dyDescent="0.25">
      <c r="A41" s="2"/>
      <c r="B41" s="2"/>
      <c r="C41" s="2"/>
      <c r="D41" s="2"/>
      <c r="E41" s="2"/>
      <c r="F41" s="2" t="s">
        <v>40</v>
      </c>
      <c r="G41" s="2"/>
      <c r="H41" s="3"/>
    </row>
    <row r="42" spans="1:8" x14ac:dyDescent="0.25">
      <c r="A42" s="2"/>
      <c r="B42" s="2"/>
      <c r="C42" s="2"/>
      <c r="D42" s="2"/>
      <c r="E42" s="2"/>
      <c r="F42" s="2"/>
      <c r="G42" s="2" t="s">
        <v>41</v>
      </c>
      <c r="H42" s="3">
        <v>1960.43</v>
      </c>
    </row>
    <row r="43" spans="1:8" ht="15.75" thickBot="1" x14ac:dyDescent="0.3">
      <c r="A43" s="2"/>
      <c r="B43" s="2"/>
      <c r="C43" s="2"/>
      <c r="D43" s="2"/>
      <c r="E43" s="2"/>
      <c r="F43" s="2"/>
      <c r="G43" s="2" t="s">
        <v>42</v>
      </c>
      <c r="H43" s="4">
        <v>4979.59</v>
      </c>
    </row>
    <row r="44" spans="1:8" ht="15.75" thickBot="1" x14ac:dyDescent="0.3">
      <c r="A44" s="2"/>
      <c r="B44" s="2"/>
      <c r="C44" s="2"/>
      <c r="D44" s="2"/>
      <c r="E44" s="2"/>
      <c r="F44" s="2" t="s">
        <v>43</v>
      </c>
      <c r="G44" s="2"/>
      <c r="H44" s="7">
        <f>ROUND(SUM(H41:H43),5)</f>
        <v>6940.02</v>
      </c>
    </row>
    <row r="45" spans="1:8" ht="15.75" thickBot="1" x14ac:dyDescent="0.3">
      <c r="A45" s="2"/>
      <c r="B45" s="2"/>
      <c r="C45" s="2"/>
      <c r="D45" s="2"/>
      <c r="E45" s="2" t="s">
        <v>44</v>
      </c>
      <c r="F45" s="2"/>
      <c r="G45" s="2"/>
      <c r="H45" s="5">
        <f>ROUND(H40+H44,5)</f>
        <v>6940.02</v>
      </c>
    </row>
    <row r="46" spans="1:8" x14ac:dyDescent="0.25">
      <c r="A46" s="2"/>
      <c r="B46" s="2"/>
      <c r="C46" s="2"/>
      <c r="D46" s="2" t="s">
        <v>45</v>
      </c>
      <c r="E46" s="2"/>
      <c r="F46" s="2"/>
      <c r="G46" s="2"/>
      <c r="H46" s="3">
        <f>ROUND(H39+H45,5)</f>
        <v>6940.02</v>
      </c>
    </row>
    <row r="47" spans="1:8" x14ac:dyDescent="0.25">
      <c r="A47" s="2"/>
      <c r="B47" s="2"/>
      <c r="C47" s="2"/>
      <c r="D47" s="2" t="s">
        <v>46</v>
      </c>
      <c r="E47" s="2"/>
      <c r="F47" s="2"/>
      <c r="G47" s="2"/>
      <c r="H47" s="3"/>
    </row>
    <row r="48" spans="1:8" x14ac:dyDescent="0.25">
      <c r="A48" s="2"/>
      <c r="B48" s="2"/>
      <c r="C48" s="2"/>
      <c r="D48" s="2"/>
      <c r="E48" s="2" t="s">
        <v>47</v>
      </c>
      <c r="F48" s="2"/>
      <c r="G48" s="2"/>
      <c r="H48" s="3"/>
    </row>
    <row r="49" spans="1:8" x14ac:dyDescent="0.25">
      <c r="A49" s="2"/>
      <c r="B49" s="2"/>
      <c r="C49" s="2"/>
      <c r="D49" s="2"/>
      <c r="E49" s="2"/>
      <c r="F49" s="2" t="s">
        <v>48</v>
      </c>
      <c r="G49" s="2"/>
      <c r="H49" s="3">
        <v>706.98</v>
      </c>
    </row>
    <row r="50" spans="1:8" ht="15.75" thickBot="1" x14ac:dyDescent="0.3">
      <c r="A50" s="2"/>
      <c r="B50" s="2"/>
      <c r="C50" s="2"/>
      <c r="D50" s="2"/>
      <c r="E50" s="2"/>
      <c r="F50" s="2" t="s">
        <v>49</v>
      </c>
      <c r="G50" s="2"/>
      <c r="H50" s="6">
        <v>265</v>
      </c>
    </row>
    <row r="51" spans="1:8" x14ac:dyDescent="0.25">
      <c r="A51" s="2"/>
      <c r="B51" s="2"/>
      <c r="C51" s="2"/>
      <c r="D51" s="2"/>
      <c r="E51" s="2" t="s">
        <v>50</v>
      </c>
      <c r="F51" s="2"/>
      <c r="G51" s="2"/>
      <c r="H51" s="3">
        <f>ROUND(SUM(H48:H50),5)</f>
        <v>971.98</v>
      </c>
    </row>
    <row r="52" spans="1:8" x14ac:dyDescent="0.25">
      <c r="A52" s="2"/>
      <c r="B52" s="2"/>
      <c r="C52" s="2"/>
      <c r="D52" s="2"/>
      <c r="E52" s="2" t="s">
        <v>51</v>
      </c>
      <c r="F52" s="2"/>
      <c r="G52" s="2"/>
      <c r="H52" s="3">
        <v>8140.28</v>
      </c>
    </row>
    <row r="53" spans="1:8" x14ac:dyDescent="0.25">
      <c r="A53" s="2"/>
      <c r="B53" s="2"/>
      <c r="C53" s="2"/>
      <c r="D53" s="2"/>
      <c r="E53" s="2" t="s">
        <v>52</v>
      </c>
      <c r="F53" s="2"/>
      <c r="G53" s="2"/>
      <c r="H53" s="3">
        <v>248</v>
      </c>
    </row>
    <row r="54" spans="1:8" ht="15.75" thickBot="1" x14ac:dyDescent="0.3">
      <c r="A54" s="2"/>
      <c r="B54" s="2"/>
      <c r="C54" s="2"/>
      <c r="D54" s="2"/>
      <c r="E54" s="2" t="s">
        <v>53</v>
      </c>
      <c r="F54" s="2"/>
      <c r="G54" s="2"/>
      <c r="H54" s="4">
        <v>40</v>
      </c>
    </row>
    <row r="55" spans="1:8" ht="15.75" thickBot="1" x14ac:dyDescent="0.3">
      <c r="A55" s="2"/>
      <c r="B55" s="2"/>
      <c r="C55" s="2"/>
      <c r="D55" s="2" t="s">
        <v>54</v>
      </c>
      <c r="E55" s="2"/>
      <c r="F55" s="2"/>
      <c r="G55" s="2"/>
      <c r="H55" s="5">
        <f>ROUND(H47+SUM(H51:H54),5)</f>
        <v>9400.26</v>
      </c>
    </row>
    <row r="56" spans="1:8" x14ac:dyDescent="0.25">
      <c r="A56" s="2"/>
      <c r="B56" s="2"/>
      <c r="C56" s="2" t="s">
        <v>55</v>
      </c>
      <c r="D56" s="2"/>
      <c r="E56" s="2"/>
      <c r="F56" s="2"/>
      <c r="G56" s="2"/>
      <c r="H56" s="3">
        <f>ROUND(H35+H38+H46+H55,5)</f>
        <v>27629.85</v>
      </c>
    </row>
    <row r="57" spans="1:8" x14ac:dyDescent="0.25">
      <c r="A57" s="2"/>
      <c r="B57" s="2"/>
      <c r="C57" s="2" t="s">
        <v>56</v>
      </c>
      <c r="D57" s="2"/>
      <c r="E57" s="2"/>
      <c r="F57" s="2"/>
      <c r="G57" s="2"/>
      <c r="H57" s="3"/>
    </row>
    <row r="58" spans="1:8" ht="15.75" thickBot="1" x14ac:dyDescent="0.3">
      <c r="A58" s="2"/>
      <c r="B58" s="2"/>
      <c r="C58" s="2"/>
      <c r="D58" s="2" t="s">
        <v>57</v>
      </c>
      <c r="E58" s="2"/>
      <c r="F58" s="2"/>
      <c r="G58" s="2"/>
      <c r="H58" s="4">
        <v>8635.9</v>
      </c>
    </row>
    <row r="59" spans="1:8" ht="15.75" thickBot="1" x14ac:dyDescent="0.3">
      <c r="A59" s="2"/>
      <c r="B59" s="2"/>
      <c r="C59" s="2" t="s">
        <v>58</v>
      </c>
      <c r="D59" s="2"/>
      <c r="E59" s="2"/>
      <c r="F59" s="2"/>
      <c r="G59" s="2"/>
      <c r="H59" s="5">
        <f>ROUND(SUM(H57:H58),5)</f>
        <v>8635.9</v>
      </c>
    </row>
    <row r="60" spans="1:8" x14ac:dyDescent="0.25">
      <c r="A60" s="2"/>
      <c r="B60" s="2" t="s">
        <v>59</v>
      </c>
      <c r="C60" s="2"/>
      <c r="D60" s="2"/>
      <c r="E60" s="2"/>
      <c r="F60" s="2"/>
      <c r="G60" s="2"/>
      <c r="H60" s="3">
        <f>ROUND(H34+H56+H59,5)</f>
        <v>36265.75</v>
      </c>
    </row>
    <row r="61" spans="1:8" x14ac:dyDescent="0.25">
      <c r="A61" s="2"/>
      <c r="B61" s="2" t="s">
        <v>60</v>
      </c>
      <c r="C61" s="2"/>
      <c r="D61" s="2"/>
      <c r="E61" s="2"/>
      <c r="F61" s="2"/>
      <c r="G61" s="2"/>
      <c r="H61" s="3"/>
    </row>
    <row r="62" spans="1:8" x14ac:dyDescent="0.25">
      <c r="A62" s="2"/>
      <c r="B62" s="2"/>
      <c r="C62" s="2" t="s">
        <v>61</v>
      </c>
      <c r="D62" s="2"/>
      <c r="E62" s="2"/>
      <c r="F62" s="2"/>
      <c r="G62" s="2"/>
      <c r="H62" s="3">
        <v>-27290.2</v>
      </c>
    </row>
    <row r="63" spans="1:8" x14ac:dyDescent="0.25">
      <c r="A63" s="2"/>
      <c r="B63" s="2"/>
      <c r="C63" s="2" t="s">
        <v>62</v>
      </c>
      <c r="D63" s="2"/>
      <c r="E63" s="2"/>
      <c r="F63" s="2"/>
      <c r="G63" s="2"/>
      <c r="H63" s="3"/>
    </row>
    <row r="64" spans="1:8" x14ac:dyDescent="0.25">
      <c r="A64" s="2"/>
      <c r="B64" s="2"/>
      <c r="C64" s="2"/>
      <c r="D64" s="2" t="s">
        <v>63</v>
      </c>
      <c r="E64" s="2"/>
      <c r="F64" s="2"/>
      <c r="G64" s="2"/>
      <c r="H64" s="3">
        <v>21353.46</v>
      </c>
    </row>
    <row r="65" spans="1:8" x14ac:dyDescent="0.25">
      <c r="A65" s="2"/>
      <c r="B65" s="2"/>
      <c r="C65" s="2"/>
      <c r="D65" s="2" t="s">
        <v>64</v>
      </c>
      <c r="E65" s="2"/>
      <c r="F65" s="2"/>
      <c r="G65" s="2"/>
      <c r="H65" s="3">
        <v>95480.42</v>
      </c>
    </row>
    <row r="66" spans="1:8" ht="15.75" thickBot="1" x14ac:dyDescent="0.3">
      <c r="A66" s="2"/>
      <c r="B66" s="2"/>
      <c r="C66" s="2"/>
      <c r="D66" s="2" t="s">
        <v>65</v>
      </c>
      <c r="E66" s="2"/>
      <c r="F66" s="2"/>
      <c r="G66" s="2"/>
      <c r="H66" s="6">
        <v>57023.37</v>
      </c>
    </row>
    <row r="67" spans="1:8" x14ac:dyDescent="0.25">
      <c r="A67" s="2"/>
      <c r="B67" s="2"/>
      <c r="C67" s="2" t="s">
        <v>66</v>
      </c>
      <c r="D67" s="2"/>
      <c r="E67" s="2"/>
      <c r="F67" s="2"/>
      <c r="G67" s="2"/>
      <c r="H67" s="3">
        <f>ROUND(SUM(H63:H66),5)</f>
        <v>173857.25</v>
      </c>
    </row>
    <row r="68" spans="1:8" ht="15.75" thickBot="1" x14ac:dyDescent="0.3">
      <c r="A68" s="2"/>
      <c r="B68" s="2"/>
      <c r="C68" s="2" t="s">
        <v>67</v>
      </c>
      <c r="D68" s="2"/>
      <c r="E68" s="2"/>
      <c r="F68" s="2"/>
      <c r="G68" s="2"/>
      <c r="H68" s="4">
        <v>81218.89</v>
      </c>
    </row>
    <row r="69" spans="1:8" ht="15.75" thickBot="1" x14ac:dyDescent="0.3">
      <c r="A69" s="2"/>
      <c r="B69" s="2" t="s">
        <v>68</v>
      </c>
      <c r="C69" s="2"/>
      <c r="D69" s="2"/>
      <c r="E69" s="2"/>
      <c r="F69" s="2"/>
      <c r="G69" s="2"/>
      <c r="H69" s="7">
        <f>ROUND(SUM(H61:H62)+SUM(H67:H68),5)</f>
        <v>227785.94</v>
      </c>
    </row>
    <row r="70" spans="1:8" s="9" customFormat="1" ht="12" thickBot="1" x14ac:dyDescent="0.25">
      <c r="A70" s="2" t="s">
        <v>69</v>
      </c>
      <c r="B70" s="2"/>
      <c r="C70" s="2"/>
      <c r="D70" s="2"/>
      <c r="E70" s="2"/>
      <c r="F70" s="2"/>
      <c r="G70" s="2"/>
      <c r="H70" s="8">
        <f>ROUND(H33+H60+H69,5)</f>
        <v>264051.69</v>
      </c>
    </row>
    <row r="71" spans="1:8" ht="15.75" thickTop="1" x14ac:dyDescent="0.25"/>
  </sheetData>
  <pageMargins left="0.7" right="0.7" top="0.75" bottom="0.75" header="0.1" footer="0.3"/>
  <pageSetup orientation="portrait" r:id="rId1"/>
  <headerFooter>
    <oddHeader>&amp;L&amp;"Arial,Bold"&amp;8 11:29 AM
 09/03/19
 Accrual Basis&amp;C&amp;"Arial,Bold"&amp;12 League of Women Voters of California
&amp;14 Statement of Financial Position
&amp;10 As of June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N66"/>
  <sheetViews>
    <sheetView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F1" sqref="A1:F1048576"/>
    </sheetView>
  </sheetViews>
  <sheetFormatPr defaultRowHeight="15" x14ac:dyDescent="0.25"/>
  <cols>
    <col min="1" max="6" width="1.7109375" style="13" customWidth="1"/>
    <col min="7" max="7" width="28.5703125" style="13" customWidth="1"/>
    <col min="8" max="8" width="12.28515625" style="14" bestFit="1" customWidth="1"/>
    <col min="9" max="9" width="2.28515625" style="14" customWidth="1"/>
    <col min="10" max="10" width="8.7109375" style="14" bestFit="1" customWidth="1"/>
    <col min="11" max="11" width="2.28515625" style="14" customWidth="1"/>
    <col min="12" max="12" width="12" style="14" bestFit="1" customWidth="1"/>
    <col min="13" max="13" width="2.28515625" style="14" customWidth="1"/>
    <col min="14" max="14" width="10.28515625" style="14" bestFit="1" customWidth="1"/>
  </cols>
  <sheetData>
    <row r="1" spans="1:14" ht="15.75" thickBot="1" x14ac:dyDescent="0.3">
      <c r="A1" s="2"/>
      <c r="B1" s="2"/>
      <c r="C1" s="2"/>
      <c r="D1" s="2"/>
      <c r="E1" s="2"/>
      <c r="F1" s="2"/>
      <c r="G1" s="2"/>
      <c r="H1" s="18"/>
      <c r="I1" s="19"/>
      <c r="J1" s="18"/>
      <c r="K1" s="19"/>
      <c r="L1" s="18"/>
      <c r="M1" s="19"/>
      <c r="N1" s="18"/>
    </row>
    <row r="2" spans="1:14" s="12" customFormat="1" ht="16.5" thickTop="1" thickBot="1" x14ac:dyDescent="0.3">
      <c r="A2" s="10"/>
      <c r="B2" s="10"/>
      <c r="C2" s="10"/>
      <c r="D2" s="10"/>
      <c r="E2" s="10"/>
      <c r="F2" s="10"/>
      <c r="G2" s="10"/>
      <c r="H2" s="20" t="s">
        <v>129</v>
      </c>
      <c r="I2" s="15"/>
      <c r="J2" s="20" t="s">
        <v>130</v>
      </c>
      <c r="K2" s="15"/>
      <c r="L2" s="20" t="s">
        <v>193</v>
      </c>
      <c r="M2" s="15"/>
      <c r="N2" s="20" t="s">
        <v>194</v>
      </c>
    </row>
    <row r="3" spans="1:14" ht="15.75" thickTop="1" x14ac:dyDescent="0.25">
      <c r="A3" s="2"/>
      <c r="B3" s="2" t="s">
        <v>131</v>
      </c>
      <c r="C3" s="2"/>
      <c r="D3" s="2"/>
      <c r="E3" s="2"/>
      <c r="F3" s="2"/>
      <c r="G3" s="2"/>
      <c r="H3" s="3"/>
      <c r="I3" s="16"/>
      <c r="J3" s="3"/>
      <c r="K3" s="16"/>
      <c r="L3" s="3"/>
      <c r="M3" s="16"/>
      <c r="N3" s="21"/>
    </row>
    <row r="4" spans="1:14" x14ac:dyDescent="0.25">
      <c r="A4" s="2"/>
      <c r="B4" s="2"/>
      <c r="C4" s="2"/>
      <c r="D4" s="2" t="s">
        <v>132</v>
      </c>
      <c r="E4" s="2"/>
      <c r="F4" s="2"/>
      <c r="G4" s="2"/>
      <c r="H4" s="3"/>
      <c r="I4" s="16"/>
      <c r="J4" s="3"/>
      <c r="K4" s="16"/>
      <c r="L4" s="3"/>
      <c r="M4" s="16"/>
      <c r="N4" s="21"/>
    </row>
    <row r="5" spans="1:14" x14ac:dyDescent="0.25">
      <c r="A5" s="2"/>
      <c r="B5" s="2"/>
      <c r="C5" s="2"/>
      <c r="D5" s="2"/>
      <c r="E5" s="2" t="s">
        <v>133</v>
      </c>
      <c r="F5" s="2"/>
      <c r="G5" s="2"/>
      <c r="H5" s="3"/>
      <c r="I5" s="16"/>
      <c r="J5" s="3"/>
      <c r="K5" s="16"/>
      <c r="L5" s="3"/>
      <c r="M5" s="16"/>
      <c r="N5" s="21"/>
    </row>
    <row r="6" spans="1:14" x14ac:dyDescent="0.25">
      <c r="A6" s="2"/>
      <c r="B6" s="2"/>
      <c r="C6" s="2"/>
      <c r="D6" s="2"/>
      <c r="E6" s="2"/>
      <c r="F6" s="2" t="s">
        <v>134</v>
      </c>
      <c r="G6" s="2"/>
      <c r="H6" s="3">
        <v>178192</v>
      </c>
      <c r="I6" s="16"/>
      <c r="J6" s="3">
        <v>182322</v>
      </c>
      <c r="K6" s="16"/>
      <c r="L6" s="3">
        <f>ROUND((H6-J6),5)</f>
        <v>-4130</v>
      </c>
      <c r="M6" s="16"/>
      <c r="N6" s="21">
        <f>ROUND(IF(J6=0, IF(H6=0, 0, 1), H6/J6),5)</f>
        <v>0.97735000000000005</v>
      </c>
    </row>
    <row r="7" spans="1:14" x14ac:dyDescent="0.25">
      <c r="A7" s="2"/>
      <c r="B7" s="2"/>
      <c r="C7" s="2"/>
      <c r="D7" s="2"/>
      <c r="E7" s="2"/>
      <c r="F7" s="2" t="s">
        <v>135</v>
      </c>
      <c r="G7" s="2"/>
      <c r="H7" s="3">
        <v>-9079.01</v>
      </c>
      <c r="I7" s="16"/>
      <c r="J7" s="3">
        <v>-9400</v>
      </c>
      <c r="K7" s="16"/>
      <c r="L7" s="3">
        <f>ROUND((H7-J7),5)</f>
        <v>320.99</v>
      </c>
      <c r="M7" s="16"/>
      <c r="N7" s="21">
        <f>ROUND(IF(J7=0, IF(H7=0, 0, 1), H7/J7),5)</f>
        <v>0.96584999999999999</v>
      </c>
    </row>
    <row r="8" spans="1:14" x14ac:dyDescent="0.25">
      <c r="A8" s="2"/>
      <c r="B8" s="2"/>
      <c r="C8" s="2"/>
      <c r="D8" s="2"/>
      <c r="E8" s="2"/>
      <c r="F8" s="2" t="s">
        <v>136</v>
      </c>
      <c r="G8" s="2"/>
      <c r="H8" s="3">
        <v>3555</v>
      </c>
      <c r="I8" s="16"/>
      <c r="J8" s="3">
        <v>2656</v>
      </c>
      <c r="K8" s="16"/>
      <c r="L8" s="3">
        <f>ROUND((H8-J8),5)</f>
        <v>899</v>
      </c>
      <c r="M8" s="16"/>
      <c r="N8" s="21">
        <f>ROUND(IF(J8=0, IF(H8=0, 0, 1), H8/J8),5)</f>
        <v>1.3384799999999999</v>
      </c>
    </row>
    <row r="9" spans="1:14" ht="15.75" thickBot="1" x14ac:dyDescent="0.3">
      <c r="A9" s="2"/>
      <c r="B9" s="2"/>
      <c r="C9" s="2"/>
      <c r="D9" s="2"/>
      <c r="E9" s="2"/>
      <c r="F9" s="2" t="s">
        <v>137</v>
      </c>
      <c r="G9" s="2"/>
      <c r="H9" s="6">
        <v>85</v>
      </c>
      <c r="I9" s="16"/>
      <c r="J9" s="6"/>
      <c r="K9" s="16"/>
      <c r="L9" s="6"/>
      <c r="M9" s="16"/>
      <c r="N9" s="22"/>
    </row>
    <row r="10" spans="1:14" x14ac:dyDescent="0.25">
      <c r="A10" s="2"/>
      <c r="B10" s="2"/>
      <c r="C10" s="2"/>
      <c r="D10" s="2"/>
      <c r="E10" s="2" t="s">
        <v>138</v>
      </c>
      <c r="F10" s="2"/>
      <c r="G10" s="2"/>
      <c r="H10" s="3">
        <f>ROUND(SUM(H5:H9),5)</f>
        <v>172752.99</v>
      </c>
      <c r="I10" s="16"/>
      <c r="J10" s="3">
        <f>ROUND(SUM(J5:J9),5)</f>
        <v>175578</v>
      </c>
      <c r="K10" s="16"/>
      <c r="L10" s="3">
        <f>ROUND((H10-J10),5)</f>
        <v>-2825.01</v>
      </c>
      <c r="M10" s="16"/>
      <c r="N10" s="21">
        <f>ROUND(IF(J10=0, IF(H10=0, 0, 1), H10/J10),5)</f>
        <v>0.98390999999999995</v>
      </c>
    </row>
    <row r="11" spans="1:14" x14ac:dyDescent="0.25">
      <c r="A11" s="2"/>
      <c r="B11" s="2"/>
      <c r="C11" s="2"/>
      <c r="D11" s="2"/>
      <c r="E11" s="2" t="s">
        <v>139</v>
      </c>
      <c r="F11" s="2"/>
      <c r="G11" s="2"/>
      <c r="H11" s="3"/>
      <c r="I11" s="16"/>
      <c r="J11" s="3"/>
      <c r="K11" s="16"/>
      <c r="L11" s="3"/>
      <c r="M11" s="16"/>
      <c r="N11" s="21"/>
    </row>
    <row r="12" spans="1:14" x14ac:dyDescent="0.25">
      <c r="A12" s="2"/>
      <c r="B12" s="2"/>
      <c r="C12" s="2"/>
      <c r="D12" s="2"/>
      <c r="E12" s="2"/>
      <c r="F12" s="2" t="s">
        <v>140</v>
      </c>
      <c r="G12" s="2"/>
      <c r="H12" s="3">
        <v>53714</v>
      </c>
      <c r="I12" s="16"/>
      <c r="J12" s="3">
        <v>60000</v>
      </c>
      <c r="K12" s="16"/>
      <c r="L12" s="3">
        <f t="shared" ref="L12:L18" si="0">ROUND((H12-J12),5)</f>
        <v>-6286</v>
      </c>
      <c r="M12" s="16"/>
      <c r="N12" s="21">
        <f t="shared" ref="N12:N18" si="1">ROUND(IF(J12=0, IF(H12=0, 0, 1), H12/J12),5)</f>
        <v>0.89522999999999997</v>
      </c>
    </row>
    <row r="13" spans="1:14" x14ac:dyDescent="0.25">
      <c r="A13" s="2"/>
      <c r="B13" s="2"/>
      <c r="C13" s="2"/>
      <c r="D13" s="2"/>
      <c r="E13" s="2"/>
      <c r="F13" s="2" t="s">
        <v>141</v>
      </c>
      <c r="G13" s="2"/>
      <c r="H13" s="3">
        <v>42661</v>
      </c>
      <c r="I13" s="16"/>
      <c r="J13" s="3">
        <v>10000</v>
      </c>
      <c r="K13" s="16"/>
      <c r="L13" s="3">
        <f t="shared" si="0"/>
        <v>32661</v>
      </c>
      <c r="M13" s="16"/>
      <c r="N13" s="21">
        <f t="shared" si="1"/>
        <v>4.2660999999999998</v>
      </c>
    </row>
    <row r="14" spans="1:14" x14ac:dyDescent="0.25">
      <c r="A14" s="2"/>
      <c r="B14" s="2"/>
      <c r="C14" s="2"/>
      <c r="D14" s="2"/>
      <c r="E14" s="2"/>
      <c r="F14" s="2" t="s">
        <v>142</v>
      </c>
      <c r="G14" s="2"/>
      <c r="H14" s="3">
        <v>2474.5</v>
      </c>
      <c r="I14" s="16"/>
      <c r="J14" s="3">
        <v>2250</v>
      </c>
      <c r="K14" s="16"/>
      <c r="L14" s="3">
        <f t="shared" si="0"/>
        <v>224.5</v>
      </c>
      <c r="M14" s="16"/>
      <c r="N14" s="21">
        <f t="shared" si="1"/>
        <v>1.09978</v>
      </c>
    </row>
    <row r="15" spans="1:14" x14ac:dyDescent="0.25">
      <c r="A15" s="2"/>
      <c r="B15" s="2"/>
      <c r="C15" s="2"/>
      <c r="D15" s="2"/>
      <c r="E15" s="2"/>
      <c r="F15" s="2" t="s">
        <v>143</v>
      </c>
      <c r="G15" s="2"/>
      <c r="H15" s="3">
        <v>0</v>
      </c>
      <c r="I15" s="16"/>
      <c r="J15" s="3">
        <v>1350</v>
      </c>
      <c r="K15" s="16"/>
      <c r="L15" s="3">
        <f t="shared" si="0"/>
        <v>-1350</v>
      </c>
      <c r="M15" s="16"/>
      <c r="N15" s="21">
        <f t="shared" si="1"/>
        <v>0</v>
      </c>
    </row>
    <row r="16" spans="1:14" x14ac:dyDescent="0.25">
      <c r="A16" s="2"/>
      <c r="B16" s="2"/>
      <c r="C16" s="2"/>
      <c r="D16" s="2"/>
      <c r="E16" s="2"/>
      <c r="F16" s="2" t="s">
        <v>144</v>
      </c>
      <c r="G16" s="2"/>
      <c r="H16" s="3">
        <v>47300</v>
      </c>
      <c r="I16" s="16"/>
      <c r="J16" s="3">
        <v>0</v>
      </c>
      <c r="K16" s="16"/>
      <c r="L16" s="3">
        <f t="shared" si="0"/>
        <v>47300</v>
      </c>
      <c r="M16" s="16"/>
      <c r="N16" s="21">
        <f t="shared" si="1"/>
        <v>1</v>
      </c>
    </row>
    <row r="17" spans="1:14" ht="15.75" thickBot="1" x14ac:dyDescent="0.3">
      <c r="A17" s="2"/>
      <c r="B17" s="2"/>
      <c r="C17" s="2"/>
      <c r="D17" s="2"/>
      <c r="E17" s="2"/>
      <c r="F17" s="2" t="s">
        <v>145</v>
      </c>
      <c r="G17" s="2"/>
      <c r="H17" s="6">
        <v>11573.46</v>
      </c>
      <c r="I17" s="16"/>
      <c r="J17" s="6">
        <v>40000</v>
      </c>
      <c r="K17" s="16"/>
      <c r="L17" s="6">
        <f t="shared" si="0"/>
        <v>-28426.54</v>
      </c>
      <c r="M17" s="16"/>
      <c r="N17" s="22">
        <f t="shared" si="1"/>
        <v>0.28933999999999999</v>
      </c>
    </row>
    <row r="18" spans="1:14" x14ac:dyDescent="0.25">
      <c r="A18" s="2"/>
      <c r="B18" s="2"/>
      <c r="C18" s="2"/>
      <c r="D18" s="2"/>
      <c r="E18" s="2" t="s">
        <v>146</v>
      </c>
      <c r="F18" s="2"/>
      <c r="G18" s="2"/>
      <c r="H18" s="3">
        <f>ROUND(SUM(H11:H17),5)</f>
        <v>157722.96</v>
      </c>
      <c r="I18" s="16"/>
      <c r="J18" s="3">
        <f>ROUND(SUM(J11:J17),5)</f>
        <v>113600</v>
      </c>
      <c r="K18" s="16"/>
      <c r="L18" s="3">
        <f t="shared" si="0"/>
        <v>44122.96</v>
      </c>
      <c r="M18" s="16"/>
      <c r="N18" s="21">
        <f t="shared" si="1"/>
        <v>1.3884099999999999</v>
      </c>
    </row>
    <row r="19" spans="1:14" x14ac:dyDescent="0.25">
      <c r="A19" s="2"/>
      <c r="B19" s="2"/>
      <c r="C19" s="2"/>
      <c r="D19" s="2"/>
      <c r="E19" s="2" t="s">
        <v>147</v>
      </c>
      <c r="F19" s="2"/>
      <c r="G19" s="2"/>
      <c r="H19" s="3"/>
      <c r="I19" s="16"/>
      <c r="J19" s="3"/>
      <c r="K19" s="16"/>
      <c r="L19" s="3"/>
      <c r="M19" s="16"/>
      <c r="N19" s="21"/>
    </row>
    <row r="20" spans="1:14" x14ac:dyDescent="0.25">
      <c r="A20" s="2"/>
      <c r="B20" s="2"/>
      <c r="C20" s="2"/>
      <c r="D20" s="2"/>
      <c r="E20" s="2"/>
      <c r="F20" s="2" t="s">
        <v>148</v>
      </c>
      <c r="G20" s="2"/>
      <c r="H20" s="3">
        <v>10</v>
      </c>
      <c r="I20" s="16"/>
      <c r="J20" s="3"/>
      <c r="K20" s="16"/>
      <c r="L20" s="3"/>
      <c r="M20" s="16"/>
      <c r="N20" s="21"/>
    </row>
    <row r="21" spans="1:14" x14ac:dyDescent="0.25">
      <c r="A21" s="2"/>
      <c r="B21" s="2"/>
      <c r="C21" s="2"/>
      <c r="D21" s="2"/>
      <c r="E21" s="2"/>
      <c r="F21" s="2" t="s">
        <v>149</v>
      </c>
      <c r="G21" s="2"/>
      <c r="H21" s="3">
        <v>2930.23</v>
      </c>
      <c r="I21" s="16"/>
      <c r="J21" s="3">
        <v>3000</v>
      </c>
      <c r="K21" s="16"/>
      <c r="L21" s="3">
        <f>ROUND((H21-J21),5)</f>
        <v>-69.77</v>
      </c>
      <c r="M21" s="16"/>
      <c r="N21" s="21">
        <f>ROUND(IF(J21=0, IF(H21=0, 0, 1), H21/J21),5)</f>
        <v>0.97674000000000005</v>
      </c>
    </row>
    <row r="22" spans="1:14" x14ac:dyDescent="0.25">
      <c r="A22" s="2"/>
      <c r="B22" s="2"/>
      <c r="C22" s="2"/>
      <c r="D22" s="2"/>
      <c r="E22" s="2"/>
      <c r="F22" s="2" t="s">
        <v>150</v>
      </c>
      <c r="G22" s="2"/>
      <c r="H22" s="3">
        <v>81.37</v>
      </c>
      <c r="I22" s="16"/>
      <c r="J22" s="3"/>
      <c r="K22" s="16"/>
      <c r="L22" s="3"/>
      <c r="M22" s="16"/>
      <c r="N22" s="21"/>
    </row>
    <row r="23" spans="1:14" x14ac:dyDescent="0.25">
      <c r="A23" s="2"/>
      <c r="B23" s="2"/>
      <c r="C23" s="2"/>
      <c r="D23" s="2"/>
      <c r="E23" s="2"/>
      <c r="F23" s="2" t="s">
        <v>151</v>
      </c>
      <c r="G23" s="2"/>
      <c r="H23" s="3">
        <v>6864</v>
      </c>
      <c r="I23" s="16"/>
      <c r="J23" s="3">
        <v>6400</v>
      </c>
      <c r="K23" s="16"/>
      <c r="L23" s="3">
        <f>ROUND((H23-J23),5)</f>
        <v>464</v>
      </c>
      <c r="M23" s="16"/>
      <c r="N23" s="21">
        <f>ROUND(IF(J23=0, IF(H23=0, 0, 1), H23/J23),5)</f>
        <v>1.0725</v>
      </c>
    </row>
    <row r="24" spans="1:14" x14ac:dyDescent="0.25">
      <c r="A24" s="2"/>
      <c r="B24" s="2"/>
      <c r="C24" s="2"/>
      <c r="D24" s="2"/>
      <c r="E24" s="2"/>
      <c r="F24" s="2" t="s">
        <v>152</v>
      </c>
      <c r="G24" s="2"/>
      <c r="H24" s="3">
        <v>2529.4</v>
      </c>
      <c r="I24" s="16"/>
      <c r="J24" s="3"/>
      <c r="K24" s="16"/>
      <c r="L24" s="3"/>
      <c r="M24" s="16"/>
      <c r="N24" s="21"/>
    </row>
    <row r="25" spans="1:14" x14ac:dyDescent="0.25">
      <c r="A25" s="2"/>
      <c r="B25" s="2"/>
      <c r="C25" s="2"/>
      <c r="D25" s="2"/>
      <c r="E25" s="2"/>
      <c r="F25" s="2" t="s">
        <v>153</v>
      </c>
      <c r="G25" s="2"/>
      <c r="H25" s="3">
        <v>125930</v>
      </c>
      <c r="I25" s="16"/>
      <c r="J25" s="3">
        <v>121500</v>
      </c>
      <c r="K25" s="16"/>
      <c r="L25" s="3">
        <f>ROUND((H25-J25),5)</f>
        <v>4430</v>
      </c>
      <c r="M25" s="16"/>
      <c r="N25" s="21">
        <f>ROUND(IF(J25=0, IF(H25=0, 0, 1), H25/J25),5)</f>
        <v>1.0364599999999999</v>
      </c>
    </row>
    <row r="26" spans="1:14" x14ac:dyDescent="0.25">
      <c r="A26" s="2"/>
      <c r="B26" s="2"/>
      <c r="C26" s="2"/>
      <c r="D26" s="2"/>
      <c r="E26" s="2"/>
      <c r="F26" s="2" t="s">
        <v>154</v>
      </c>
      <c r="G26" s="2"/>
      <c r="H26" s="3"/>
      <c r="I26" s="16"/>
      <c r="J26" s="3"/>
      <c r="K26" s="16"/>
      <c r="L26" s="3"/>
      <c r="M26" s="16"/>
      <c r="N26" s="21"/>
    </row>
    <row r="27" spans="1:14" x14ac:dyDescent="0.25">
      <c r="A27" s="2"/>
      <c r="B27" s="2"/>
      <c r="C27" s="2"/>
      <c r="D27" s="2"/>
      <c r="E27" s="2"/>
      <c r="F27" s="2"/>
      <c r="G27" s="2" t="s">
        <v>155</v>
      </c>
      <c r="H27" s="3">
        <v>41615.410000000003</v>
      </c>
      <c r="I27" s="16"/>
      <c r="J27" s="3">
        <v>25000</v>
      </c>
      <c r="K27" s="16"/>
      <c r="L27" s="3">
        <f t="shared" ref="L27:L33" si="2">ROUND((H27-J27),5)</f>
        <v>16615.41</v>
      </c>
      <c r="M27" s="16"/>
      <c r="N27" s="21">
        <f t="shared" ref="N27:N33" si="3">ROUND(IF(J27=0, IF(H27=0, 0, 1), H27/J27),5)</f>
        <v>1.66462</v>
      </c>
    </row>
    <row r="28" spans="1:14" x14ac:dyDescent="0.25">
      <c r="A28" s="2"/>
      <c r="B28" s="2"/>
      <c r="C28" s="2"/>
      <c r="D28" s="2"/>
      <c r="E28" s="2"/>
      <c r="F28" s="2"/>
      <c r="G28" s="2" t="s">
        <v>156</v>
      </c>
      <c r="H28" s="3">
        <v>47450</v>
      </c>
      <c r="I28" s="16"/>
      <c r="J28" s="3">
        <v>64000</v>
      </c>
      <c r="K28" s="16"/>
      <c r="L28" s="3">
        <f t="shared" si="2"/>
        <v>-16550</v>
      </c>
      <c r="M28" s="16"/>
      <c r="N28" s="21">
        <f t="shared" si="3"/>
        <v>0.74141000000000001</v>
      </c>
    </row>
    <row r="29" spans="1:14" ht="15.75" thickBot="1" x14ac:dyDescent="0.3">
      <c r="A29" s="2"/>
      <c r="B29" s="2"/>
      <c r="C29" s="2"/>
      <c r="D29" s="2"/>
      <c r="E29" s="2"/>
      <c r="F29" s="2"/>
      <c r="G29" s="2" t="s">
        <v>157</v>
      </c>
      <c r="H29" s="4">
        <v>4325</v>
      </c>
      <c r="I29" s="16"/>
      <c r="J29" s="4">
        <v>0</v>
      </c>
      <c r="K29" s="16"/>
      <c r="L29" s="4">
        <f t="shared" si="2"/>
        <v>4325</v>
      </c>
      <c r="M29" s="16"/>
      <c r="N29" s="23">
        <f t="shared" si="3"/>
        <v>1</v>
      </c>
    </row>
    <row r="30" spans="1:14" ht="15.75" thickBot="1" x14ac:dyDescent="0.3">
      <c r="A30" s="2"/>
      <c r="B30" s="2"/>
      <c r="C30" s="2"/>
      <c r="D30" s="2"/>
      <c r="E30" s="2"/>
      <c r="F30" s="2" t="s">
        <v>158</v>
      </c>
      <c r="G30" s="2"/>
      <c r="H30" s="5">
        <f>ROUND(SUM(H26:H29),5)</f>
        <v>93390.41</v>
      </c>
      <c r="I30" s="16"/>
      <c r="J30" s="5">
        <f>ROUND(SUM(J26:J29),5)</f>
        <v>89000</v>
      </c>
      <c r="K30" s="16"/>
      <c r="L30" s="5">
        <f t="shared" si="2"/>
        <v>4390.41</v>
      </c>
      <c r="M30" s="16"/>
      <c r="N30" s="24">
        <f t="shared" si="3"/>
        <v>1.0493300000000001</v>
      </c>
    </row>
    <row r="31" spans="1:14" x14ac:dyDescent="0.25">
      <c r="A31" s="2"/>
      <c r="B31" s="2"/>
      <c r="C31" s="2"/>
      <c r="D31" s="2"/>
      <c r="E31" s="2" t="s">
        <v>159</v>
      </c>
      <c r="F31" s="2"/>
      <c r="G31" s="2"/>
      <c r="H31" s="3">
        <f>ROUND(SUM(H19:H25)+H30,5)</f>
        <v>231735.41</v>
      </c>
      <c r="I31" s="16"/>
      <c r="J31" s="3">
        <f>ROUND(SUM(J19:J25)+J30,5)</f>
        <v>219900</v>
      </c>
      <c r="K31" s="16"/>
      <c r="L31" s="3">
        <f t="shared" si="2"/>
        <v>11835.41</v>
      </c>
      <c r="M31" s="16"/>
      <c r="N31" s="21">
        <f t="shared" si="3"/>
        <v>1.05382</v>
      </c>
    </row>
    <row r="32" spans="1:14" x14ac:dyDescent="0.25">
      <c r="A32" s="2"/>
      <c r="B32" s="2"/>
      <c r="C32" s="2"/>
      <c r="D32" s="2"/>
      <c r="E32" s="2" t="s">
        <v>160</v>
      </c>
      <c r="F32" s="2"/>
      <c r="G32" s="2"/>
      <c r="H32" s="3">
        <v>2100</v>
      </c>
      <c r="I32" s="16"/>
      <c r="J32" s="3">
        <v>2100</v>
      </c>
      <c r="K32" s="16"/>
      <c r="L32" s="3">
        <f t="shared" si="2"/>
        <v>0</v>
      </c>
      <c r="M32" s="16"/>
      <c r="N32" s="21">
        <f t="shared" si="3"/>
        <v>1</v>
      </c>
    </row>
    <row r="33" spans="1:14" x14ac:dyDescent="0.25">
      <c r="A33" s="2"/>
      <c r="B33" s="2"/>
      <c r="C33" s="2"/>
      <c r="D33" s="2"/>
      <c r="E33" s="2" t="s">
        <v>161</v>
      </c>
      <c r="F33" s="2"/>
      <c r="G33" s="2"/>
      <c r="H33" s="3">
        <v>282.33</v>
      </c>
      <c r="I33" s="16"/>
      <c r="J33" s="3">
        <v>0</v>
      </c>
      <c r="K33" s="16"/>
      <c r="L33" s="3">
        <f t="shared" si="2"/>
        <v>282.33</v>
      </c>
      <c r="M33" s="16"/>
      <c r="N33" s="21">
        <f t="shared" si="3"/>
        <v>1</v>
      </c>
    </row>
    <row r="34" spans="1:14" ht="15.75" thickBot="1" x14ac:dyDescent="0.3">
      <c r="A34" s="2"/>
      <c r="B34" s="2"/>
      <c r="C34" s="2"/>
      <c r="D34" s="2"/>
      <c r="E34" s="2" t="s">
        <v>162</v>
      </c>
      <c r="F34" s="2"/>
      <c r="G34" s="2"/>
      <c r="H34" s="6">
        <v>77.37</v>
      </c>
      <c r="I34" s="16"/>
      <c r="J34" s="6"/>
      <c r="K34" s="16"/>
      <c r="L34" s="6"/>
      <c r="M34" s="16"/>
      <c r="N34" s="22"/>
    </row>
    <row r="35" spans="1:14" x14ac:dyDescent="0.25">
      <c r="A35" s="2"/>
      <c r="B35" s="2"/>
      <c r="C35" s="2"/>
      <c r="D35" s="2" t="s">
        <v>163</v>
      </c>
      <c r="E35" s="2"/>
      <c r="F35" s="2"/>
      <c r="G35" s="2"/>
      <c r="H35" s="3">
        <f>ROUND(H4+H10+H18+SUM(H31:H34),5)</f>
        <v>564671.06000000006</v>
      </c>
      <c r="I35" s="16"/>
      <c r="J35" s="3">
        <f>ROUND(J4+J10+J18+SUM(J31:J34),5)</f>
        <v>511178</v>
      </c>
      <c r="K35" s="16"/>
      <c r="L35" s="3">
        <f>ROUND((H35-J35),5)</f>
        <v>53493.06</v>
      </c>
      <c r="M35" s="16"/>
      <c r="N35" s="21">
        <f>ROUND(IF(J35=0, IF(H35=0, 0, 1), H35/J35),5)</f>
        <v>1.1046499999999999</v>
      </c>
    </row>
    <row r="36" spans="1:14" ht="15.75" thickBot="1" x14ac:dyDescent="0.3">
      <c r="A36" s="2"/>
      <c r="B36" s="2"/>
      <c r="C36" s="2"/>
      <c r="D36" s="2" t="s">
        <v>164</v>
      </c>
      <c r="E36" s="2"/>
      <c r="F36" s="2"/>
      <c r="G36" s="2"/>
      <c r="H36" s="6">
        <v>1586.96</v>
      </c>
      <c r="I36" s="16"/>
      <c r="J36" s="6"/>
      <c r="K36" s="16"/>
      <c r="L36" s="6"/>
      <c r="M36" s="16"/>
      <c r="N36" s="22"/>
    </row>
    <row r="37" spans="1:14" x14ac:dyDescent="0.25">
      <c r="A37" s="2"/>
      <c r="B37" s="2"/>
      <c r="C37" s="2" t="s">
        <v>165</v>
      </c>
      <c r="D37" s="2"/>
      <c r="E37" s="2"/>
      <c r="F37" s="2"/>
      <c r="G37" s="2"/>
      <c r="H37" s="3">
        <f>ROUND(H35-H36,5)</f>
        <v>563084.1</v>
      </c>
      <c r="I37" s="16"/>
      <c r="J37" s="3">
        <f>ROUND(J35-J36,5)</f>
        <v>511178</v>
      </c>
      <c r="K37" s="16"/>
      <c r="L37" s="3">
        <f>ROUND((H37-J37),5)</f>
        <v>51906.1</v>
      </c>
      <c r="M37" s="16"/>
      <c r="N37" s="21">
        <f>ROUND(IF(J37=0, IF(H37=0, 0, 1), H37/J37),5)</f>
        <v>1.10154</v>
      </c>
    </row>
    <row r="38" spans="1:14" x14ac:dyDescent="0.25">
      <c r="A38" s="2"/>
      <c r="B38" s="2"/>
      <c r="C38" s="2"/>
      <c r="D38" s="2" t="s">
        <v>166</v>
      </c>
      <c r="E38" s="2"/>
      <c r="F38" s="2"/>
      <c r="G38" s="2"/>
      <c r="H38" s="3"/>
      <c r="I38" s="16"/>
      <c r="J38" s="3"/>
      <c r="K38" s="16"/>
      <c r="L38" s="3"/>
      <c r="M38" s="16"/>
      <c r="N38" s="21"/>
    </row>
    <row r="39" spans="1:14" x14ac:dyDescent="0.25">
      <c r="A39" s="2"/>
      <c r="B39" s="2"/>
      <c r="C39" s="2"/>
      <c r="D39" s="2"/>
      <c r="E39" s="2" t="s">
        <v>167</v>
      </c>
      <c r="F39" s="2"/>
      <c r="G39" s="2"/>
      <c r="H39" s="3">
        <v>182857.31</v>
      </c>
      <c r="I39" s="16"/>
      <c r="J39" s="3">
        <v>210075</v>
      </c>
      <c r="K39" s="16"/>
      <c r="L39" s="3">
        <f t="shared" ref="L39:L56" si="4">ROUND((H39-J39),5)</f>
        <v>-27217.69</v>
      </c>
      <c r="M39" s="16"/>
      <c r="N39" s="21">
        <f t="shared" ref="N39:N56" si="5">ROUND(IF(J39=0, IF(H39=0, 0, 1), H39/J39),5)</f>
        <v>0.87043999999999999</v>
      </c>
    </row>
    <row r="40" spans="1:14" x14ac:dyDescent="0.25">
      <c r="A40" s="2"/>
      <c r="B40" s="2"/>
      <c r="C40" s="2"/>
      <c r="D40" s="2"/>
      <c r="E40" s="2" t="s">
        <v>168</v>
      </c>
      <c r="F40" s="2"/>
      <c r="G40" s="2"/>
      <c r="H40" s="3">
        <v>17207.53</v>
      </c>
      <c r="I40" s="16"/>
      <c r="J40" s="3">
        <v>16250</v>
      </c>
      <c r="K40" s="16"/>
      <c r="L40" s="3">
        <f t="shared" si="4"/>
        <v>957.53</v>
      </c>
      <c r="M40" s="16"/>
      <c r="N40" s="21">
        <f t="shared" si="5"/>
        <v>1.0589200000000001</v>
      </c>
    </row>
    <row r="41" spans="1:14" x14ac:dyDescent="0.25">
      <c r="A41" s="2"/>
      <c r="B41" s="2"/>
      <c r="C41" s="2"/>
      <c r="D41" s="2"/>
      <c r="E41" s="2" t="s">
        <v>169</v>
      </c>
      <c r="F41" s="2"/>
      <c r="G41" s="2"/>
      <c r="H41" s="3">
        <v>8445.33</v>
      </c>
      <c r="I41" s="16"/>
      <c r="J41" s="3">
        <v>8200</v>
      </c>
      <c r="K41" s="16"/>
      <c r="L41" s="3">
        <f t="shared" si="4"/>
        <v>245.33</v>
      </c>
      <c r="M41" s="16"/>
      <c r="N41" s="21">
        <f t="shared" si="5"/>
        <v>1.0299199999999999</v>
      </c>
    </row>
    <row r="42" spans="1:14" x14ac:dyDescent="0.25">
      <c r="A42" s="2"/>
      <c r="B42" s="2"/>
      <c r="C42" s="2"/>
      <c r="D42" s="2"/>
      <c r="E42" s="2" t="s">
        <v>170</v>
      </c>
      <c r="F42" s="2"/>
      <c r="G42" s="2"/>
      <c r="H42" s="3">
        <v>2777.92</v>
      </c>
      <c r="I42" s="16"/>
      <c r="J42" s="3">
        <v>0</v>
      </c>
      <c r="K42" s="16"/>
      <c r="L42" s="3">
        <f t="shared" si="4"/>
        <v>2777.92</v>
      </c>
      <c r="M42" s="16"/>
      <c r="N42" s="21">
        <f t="shared" si="5"/>
        <v>1</v>
      </c>
    </row>
    <row r="43" spans="1:14" x14ac:dyDescent="0.25">
      <c r="A43" s="2"/>
      <c r="B43" s="2"/>
      <c r="C43" s="2"/>
      <c r="D43" s="2"/>
      <c r="E43" s="2" t="s">
        <v>171</v>
      </c>
      <c r="F43" s="2"/>
      <c r="G43" s="2"/>
      <c r="H43" s="3">
        <v>4036.55</v>
      </c>
      <c r="I43" s="16"/>
      <c r="J43" s="3">
        <v>4443</v>
      </c>
      <c r="K43" s="16"/>
      <c r="L43" s="3">
        <f t="shared" si="4"/>
        <v>-406.45</v>
      </c>
      <c r="M43" s="16"/>
      <c r="N43" s="21">
        <f t="shared" si="5"/>
        <v>0.90851999999999999</v>
      </c>
    </row>
    <row r="44" spans="1:14" x14ac:dyDescent="0.25">
      <c r="A44" s="2"/>
      <c r="B44" s="2"/>
      <c r="C44" s="2"/>
      <c r="D44" s="2"/>
      <c r="E44" s="2" t="s">
        <v>172</v>
      </c>
      <c r="F44" s="2"/>
      <c r="G44" s="2"/>
      <c r="H44" s="3">
        <v>5062.43</v>
      </c>
      <c r="I44" s="16"/>
      <c r="J44" s="3">
        <v>4982</v>
      </c>
      <c r="K44" s="16"/>
      <c r="L44" s="3">
        <f t="shared" si="4"/>
        <v>80.430000000000007</v>
      </c>
      <c r="M44" s="16"/>
      <c r="N44" s="21">
        <f t="shared" si="5"/>
        <v>1.01614</v>
      </c>
    </row>
    <row r="45" spans="1:14" x14ac:dyDescent="0.25">
      <c r="A45" s="2"/>
      <c r="B45" s="2"/>
      <c r="C45" s="2"/>
      <c r="D45" s="2"/>
      <c r="E45" s="2" t="s">
        <v>173</v>
      </c>
      <c r="F45" s="2"/>
      <c r="G45" s="2"/>
      <c r="H45" s="3">
        <v>3786.52</v>
      </c>
      <c r="I45" s="16"/>
      <c r="J45" s="3">
        <v>2150</v>
      </c>
      <c r="K45" s="16"/>
      <c r="L45" s="3">
        <f t="shared" si="4"/>
        <v>1636.52</v>
      </c>
      <c r="M45" s="16"/>
      <c r="N45" s="21">
        <f t="shared" si="5"/>
        <v>1.7611699999999999</v>
      </c>
    </row>
    <row r="46" spans="1:14" x14ac:dyDescent="0.25">
      <c r="A46" s="2"/>
      <c r="B46" s="2"/>
      <c r="C46" s="2"/>
      <c r="D46" s="2"/>
      <c r="E46" s="2" t="s">
        <v>174</v>
      </c>
      <c r="F46" s="2"/>
      <c r="G46" s="2"/>
      <c r="H46" s="3">
        <v>12816.53</v>
      </c>
      <c r="I46" s="16"/>
      <c r="J46" s="3">
        <v>14371</v>
      </c>
      <c r="K46" s="16"/>
      <c r="L46" s="3">
        <f t="shared" si="4"/>
        <v>-1554.47</v>
      </c>
      <c r="M46" s="16"/>
      <c r="N46" s="21">
        <f t="shared" si="5"/>
        <v>0.89183000000000001</v>
      </c>
    </row>
    <row r="47" spans="1:14" x14ac:dyDescent="0.25">
      <c r="A47" s="2"/>
      <c r="B47" s="2"/>
      <c r="C47" s="2"/>
      <c r="D47" s="2"/>
      <c r="E47" s="2" t="s">
        <v>175</v>
      </c>
      <c r="F47" s="2"/>
      <c r="G47" s="2"/>
      <c r="H47" s="3">
        <v>2615.27</v>
      </c>
      <c r="I47" s="16"/>
      <c r="J47" s="3">
        <v>2503</v>
      </c>
      <c r="K47" s="16"/>
      <c r="L47" s="3">
        <f t="shared" si="4"/>
        <v>112.27</v>
      </c>
      <c r="M47" s="16"/>
      <c r="N47" s="21">
        <f t="shared" si="5"/>
        <v>1.0448500000000001</v>
      </c>
    </row>
    <row r="48" spans="1:14" x14ac:dyDescent="0.25">
      <c r="A48" s="2"/>
      <c r="B48" s="2"/>
      <c r="C48" s="2"/>
      <c r="D48" s="2"/>
      <c r="E48" s="2" t="s">
        <v>176</v>
      </c>
      <c r="F48" s="2"/>
      <c r="G48" s="2"/>
      <c r="H48" s="3">
        <v>8855.73</v>
      </c>
      <c r="I48" s="16"/>
      <c r="J48" s="3">
        <v>8229</v>
      </c>
      <c r="K48" s="16"/>
      <c r="L48" s="3">
        <f t="shared" si="4"/>
        <v>626.73</v>
      </c>
      <c r="M48" s="16"/>
      <c r="N48" s="21">
        <f t="shared" si="5"/>
        <v>1.07616</v>
      </c>
    </row>
    <row r="49" spans="1:14" x14ac:dyDescent="0.25">
      <c r="A49" s="2"/>
      <c r="B49" s="2"/>
      <c r="C49" s="2"/>
      <c r="D49" s="2"/>
      <c r="E49" s="2" t="s">
        <v>177</v>
      </c>
      <c r="F49" s="2"/>
      <c r="G49" s="2"/>
      <c r="H49" s="3">
        <v>129644.06</v>
      </c>
      <c r="I49" s="16"/>
      <c r="J49" s="3">
        <v>127680</v>
      </c>
      <c r="K49" s="16"/>
      <c r="L49" s="3">
        <f t="shared" si="4"/>
        <v>1964.06</v>
      </c>
      <c r="M49" s="16"/>
      <c r="N49" s="21">
        <f t="shared" si="5"/>
        <v>1.0153799999999999</v>
      </c>
    </row>
    <row r="50" spans="1:14" x14ac:dyDescent="0.25">
      <c r="A50" s="2"/>
      <c r="B50" s="2"/>
      <c r="C50" s="2"/>
      <c r="D50" s="2"/>
      <c r="E50" s="2" t="s">
        <v>178</v>
      </c>
      <c r="F50" s="2"/>
      <c r="G50" s="2"/>
      <c r="H50" s="3">
        <v>161.85</v>
      </c>
      <c r="I50" s="16"/>
      <c r="J50" s="3">
        <v>6258</v>
      </c>
      <c r="K50" s="16"/>
      <c r="L50" s="3">
        <f t="shared" si="4"/>
        <v>-6096.15</v>
      </c>
      <c r="M50" s="16"/>
      <c r="N50" s="21">
        <f t="shared" si="5"/>
        <v>2.5860000000000001E-2</v>
      </c>
    </row>
    <row r="51" spans="1:14" x14ac:dyDescent="0.25">
      <c r="A51" s="2"/>
      <c r="B51" s="2"/>
      <c r="C51" s="2"/>
      <c r="D51" s="2"/>
      <c r="E51" s="2" t="s">
        <v>179</v>
      </c>
      <c r="F51" s="2"/>
      <c r="G51" s="2"/>
      <c r="H51" s="3">
        <v>6500</v>
      </c>
      <c r="I51" s="16"/>
      <c r="J51" s="3">
        <v>0</v>
      </c>
      <c r="K51" s="16"/>
      <c r="L51" s="3">
        <f t="shared" si="4"/>
        <v>6500</v>
      </c>
      <c r="M51" s="16"/>
      <c r="N51" s="21">
        <f t="shared" si="5"/>
        <v>1</v>
      </c>
    </row>
    <row r="52" spans="1:14" x14ac:dyDescent="0.25">
      <c r="A52" s="2"/>
      <c r="B52" s="2"/>
      <c r="C52" s="2"/>
      <c r="D52" s="2"/>
      <c r="E52" s="2" t="s">
        <v>180</v>
      </c>
      <c r="F52" s="2"/>
      <c r="G52" s="2"/>
      <c r="H52" s="3">
        <v>9816.7199999999993</v>
      </c>
      <c r="I52" s="16"/>
      <c r="J52" s="3">
        <v>10479</v>
      </c>
      <c r="K52" s="16"/>
      <c r="L52" s="3">
        <f t="shared" si="4"/>
        <v>-662.28</v>
      </c>
      <c r="M52" s="16"/>
      <c r="N52" s="21">
        <f t="shared" si="5"/>
        <v>0.93679999999999997</v>
      </c>
    </row>
    <row r="53" spans="1:14" x14ac:dyDescent="0.25">
      <c r="A53" s="2"/>
      <c r="B53" s="2"/>
      <c r="C53" s="2"/>
      <c r="D53" s="2"/>
      <c r="E53" s="2" t="s">
        <v>181</v>
      </c>
      <c r="F53" s="2"/>
      <c r="G53" s="2"/>
      <c r="H53" s="3">
        <v>2656</v>
      </c>
      <c r="I53" s="16"/>
      <c r="J53" s="3">
        <v>2656</v>
      </c>
      <c r="K53" s="16"/>
      <c r="L53" s="3">
        <f t="shared" si="4"/>
        <v>0</v>
      </c>
      <c r="M53" s="16"/>
      <c r="N53" s="21">
        <f t="shared" si="5"/>
        <v>1</v>
      </c>
    </row>
    <row r="54" spans="1:14" x14ac:dyDescent="0.25">
      <c r="A54" s="2"/>
      <c r="B54" s="2"/>
      <c r="C54" s="2"/>
      <c r="D54" s="2"/>
      <c r="E54" s="2" t="s">
        <v>182</v>
      </c>
      <c r="F54" s="2"/>
      <c r="G54" s="2"/>
      <c r="H54" s="3">
        <v>23688.77</v>
      </c>
      <c r="I54" s="16"/>
      <c r="J54" s="3">
        <v>12934</v>
      </c>
      <c r="K54" s="16"/>
      <c r="L54" s="3">
        <f t="shared" si="4"/>
        <v>10754.77</v>
      </c>
      <c r="M54" s="16"/>
      <c r="N54" s="21">
        <f t="shared" si="5"/>
        <v>1.83151</v>
      </c>
    </row>
    <row r="55" spans="1:14" x14ac:dyDescent="0.25">
      <c r="A55" s="2"/>
      <c r="B55" s="2"/>
      <c r="C55" s="2"/>
      <c r="D55" s="2"/>
      <c r="E55" s="2" t="s">
        <v>183</v>
      </c>
      <c r="F55" s="2"/>
      <c r="G55" s="2"/>
      <c r="H55" s="3">
        <v>35453.07</v>
      </c>
      <c r="I55" s="16"/>
      <c r="J55" s="3">
        <v>34939</v>
      </c>
      <c r="K55" s="16"/>
      <c r="L55" s="3">
        <f t="shared" si="4"/>
        <v>514.07000000000005</v>
      </c>
      <c r="M55" s="16"/>
      <c r="N55" s="21">
        <f t="shared" si="5"/>
        <v>1.01471</v>
      </c>
    </row>
    <row r="56" spans="1:14" x14ac:dyDescent="0.25">
      <c r="A56" s="2"/>
      <c r="B56" s="2"/>
      <c r="C56" s="2"/>
      <c r="D56" s="2"/>
      <c r="E56" s="2" t="s">
        <v>184</v>
      </c>
      <c r="F56" s="2"/>
      <c r="G56" s="2"/>
      <c r="H56" s="3">
        <v>0</v>
      </c>
      <c r="I56" s="16"/>
      <c r="J56" s="3">
        <v>8000</v>
      </c>
      <c r="K56" s="16"/>
      <c r="L56" s="3">
        <f t="shared" si="4"/>
        <v>-8000</v>
      </c>
      <c r="M56" s="16"/>
      <c r="N56" s="21">
        <f t="shared" si="5"/>
        <v>0</v>
      </c>
    </row>
    <row r="57" spans="1:14" ht="15.75" thickBot="1" x14ac:dyDescent="0.3">
      <c r="A57" s="2"/>
      <c r="B57" s="2"/>
      <c r="C57" s="2"/>
      <c r="D57" s="2"/>
      <c r="E57" s="2" t="s">
        <v>185</v>
      </c>
      <c r="F57" s="2"/>
      <c r="G57" s="2"/>
      <c r="H57" s="4">
        <v>9750</v>
      </c>
      <c r="I57" s="16"/>
      <c r="J57" s="4"/>
      <c r="K57" s="16"/>
      <c r="L57" s="4"/>
      <c r="M57" s="16"/>
      <c r="N57" s="23"/>
    </row>
    <row r="58" spans="1:14" ht="15.75" thickBot="1" x14ac:dyDescent="0.3">
      <c r="A58" s="2"/>
      <c r="B58" s="2"/>
      <c r="C58" s="2"/>
      <c r="D58" s="2" t="s">
        <v>186</v>
      </c>
      <c r="E58" s="2"/>
      <c r="F58" s="2"/>
      <c r="G58" s="2"/>
      <c r="H58" s="5">
        <f>ROUND(SUM(H38:H57),5)</f>
        <v>466131.59</v>
      </c>
      <c r="I58" s="16"/>
      <c r="J58" s="5">
        <f>ROUND(SUM(J38:J57),5)</f>
        <v>474149</v>
      </c>
      <c r="K58" s="16"/>
      <c r="L58" s="5">
        <f>ROUND((H58-J58),5)</f>
        <v>-8017.41</v>
      </c>
      <c r="M58" s="16"/>
      <c r="N58" s="24">
        <f>ROUND(IF(J58=0, IF(H58=0, 0, 1), H58/J58),5)</f>
        <v>0.98309000000000002</v>
      </c>
    </row>
    <row r="59" spans="1:14" x14ac:dyDescent="0.25">
      <c r="A59" s="2"/>
      <c r="B59" s="2" t="s">
        <v>187</v>
      </c>
      <c r="C59" s="2"/>
      <c r="D59" s="2"/>
      <c r="E59" s="2"/>
      <c r="F59" s="2"/>
      <c r="G59" s="2"/>
      <c r="H59" s="3">
        <f>ROUND(H3+H37-H58,5)</f>
        <v>96952.51</v>
      </c>
      <c r="I59" s="16"/>
      <c r="J59" s="3">
        <f>ROUND(J3+J37-J58,5)</f>
        <v>37029</v>
      </c>
      <c r="K59" s="16"/>
      <c r="L59" s="3">
        <f>ROUND((H59-J59),5)</f>
        <v>59923.51</v>
      </c>
      <c r="M59" s="16"/>
      <c r="N59" s="21">
        <f>ROUND(IF(J59=0, IF(H59=0, 0, 1), H59/J59),5)</f>
        <v>2.61829</v>
      </c>
    </row>
    <row r="60" spans="1:14" x14ac:dyDescent="0.25">
      <c r="A60" s="2"/>
      <c r="B60" s="2" t="s">
        <v>188</v>
      </c>
      <c r="C60" s="2"/>
      <c r="D60" s="2"/>
      <c r="E60" s="2"/>
      <c r="F60" s="2"/>
      <c r="G60" s="2"/>
      <c r="H60" s="3"/>
      <c r="I60" s="16"/>
      <c r="J60" s="3"/>
      <c r="K60" s="16"/>
      <c r="L60" s="3"/>
      <c r="M60" s="16"/>
      <c r="N60" s="21"/>
    </row>
    <row r="61" spans="1:14" x14ac:dyDescent="0.25">
      <c r="A61" s="2"/>
      <c r="B61" s="2"/>
      <c r="C61" s="2" t="s">
        <v>189</v>
      </c>
      <c r="D61" s="2"/>
      <c r="E61" s="2"/>
      <c r="F61" s="2"/>
      <c r="G61" s="2"/>
      <c r="H61" s="3"/>
      <c r="I61" s="16"/>
      <c r="J61" s="3"/>
      <c r="K61" s="16"/>
      <c r="L61" s="3"/>
      <c r="M61" s="16"/>
      <c r="N61" s="21"/>
    </row>
    <row r="62" spans="1:14" ht="15.75" thickBot="1" x14ac:dyDescent="0.3">
      <c r="A62" s="2"/>
      <c r="B62" s="2"/>
      <c r="C62" s="2"/>
      <c r="D62" s="2" t="s">
        <v>190</v>
      </c>
      <c r="E62" s="2"/>
      <c r="F62" s="2"/>
      <c r="G62" s="2"/>
      <c r="H62" s="4">
        <v>15733.62</v>
      </c>
      <c r="I62" s="16"/>
      <c r="J62" s="3"/>
      <c r="K62" s="16"/>
      <c r="L62" s="3"/>
      <c r="M62" s="16"/>
      <c r="N62" s="21"/>
    </row>
    <row r="63" spans="1:14" ht="15.75" thickBot="1" x14ac:dyDescent="0.3">
      <c r="A63" s="2"/>
      <c r="B63" s="2"/>
      <c r="C63" s="2" t="s">
        <v>191</v>
      </c>
      <c r="D63" s="2"/>
      <c r="E63" s="2"/>
      <c r="F63" s="2"/>
      <c r="G63" s="2"/>
      <c r="H63" s="7">
        <f>ROUND(SUM(H61:H62),5)</f>
        <v>15733.62</v>
      </c>
      <c r="I63" s="16"/>
      <c r="J63" s="3"/>
      <c r="K63" s="16"/>
      <c r="L63" s="3"/>
      <c r="M63" s="16"/>
      <c r="N63" s="21"/>
    </row>
    <row r="64" spans="1:14" ht="15.75" thickBot="1" x14ac:dyDescent="0.3">
      <c r="A64" s="2"/>
      <c r="B64" s="2" t="s">
        <v>192</v>
      </c>
      <c r="C64" s="2"/>
      <c r="D64" s="2"/>
      <c r="E64" s="2"/>
      <c r="F64" s="2"/>
      <c r="G64" s="2"/>
      <c r="H64" s="7">
        <f>ROUND(H60-H63,5)</f>
        <v>-15733.62</v>
      </c>
      <c r="I64" s="16"/>
      <c r="J64" s="4"/>
      <c r="K64" s="16"/>
      <c r="L64" s="4"/>
      <c r="M64" s="16"/>
      <c r="N64" s="23"/>
    </row>
    <row r="65" spans="1:14" s="9" customFormat="1" ht="12" thickBot="1" x14ac:dyDescent="0.25">
      <c r="A65" s="2" t="s">
        <v>67</v>
      </c>
      <c r="B65" s="2"/>
      <c r="C65" s="2"/>
      <c r="D65" s="2"/>
      <c r="E65" s="2"/>
      <c r="F65" s="2"/>
      <c r="G65" s="2"/>
      <c r="H65" s="8">
        <f>ROUND(H59+H64,5)</f>
        <v>81218.89</v>
      </c>
      <c r="I65" s="2"/>
      <c r="J65" s="8">
        <f>ROUND(J59+J64,5)</f>
        <v>37029</v>
      </c>
      <c r="K65" s="2"/>
      <c r="L65" s="8">
        <f>ROUND((H65-J65),5)</f>
        <v>44189.89</v>
      </c>
      <c r="M65" s="2"/>
      <c r="N65" s="25">
        <f>ROUND(IF(J65=0, IF(H65=0, 0, 1), H65/J65),5)</f>
        <v>2.19339</v>
      </c>
    </row>
    <row r="66" spans="1:14" ht="15.75" thickTop="1" x14ac:dyDescent="0.25"/>
  </sheetData>
  <pageMargins left="0.45" right="0.45" top="0.75" bottom="0.5" header="0.1" footer="0.3"/>
  <pageSetup scale="90" orientation="portrait" r:id="rId1"/>
  <headerFooter>
    <oddHeader>&amp;L&amp;"Arial,Bold"&amp;8 12:14 PM
 09/03/19
 Accrual Basis&amp;C&amp;"Arial,Bold"&amp;12 League of Women Voters of California
&amp;14 Statement of Activities Budget vs. Actual
&amp;10 July 2018 through June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228600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228600</xdr:colOff>
                <xdr:row>1</xdr:row>
                <xdr:rowOff>28575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DN67"/>
  <sheetViews>
    <sheetView workbookViewId="0">
      <pane xSplit="7" ySplit="3" topLeftCell="AY38" activePane="bottomRight" state="frozenSplit"/>
      <selection pane="topRight" activeCell="H1" sqref="H1"/>
      <selection pane="bottomLeft" activeCell="A4" sqref="A4"/>
      <selection pane="bottomRight" activeCell="BC52" sqref="BC52"/>
    </sheetView>
  </sheetViews>
  <sheetFormatPr defaultRowHeight="15" x14ac:dyDescent="0.25"/>
  <cols>
    <col min="1" max="6" width="1.28515625" style="13" customWidth="1"/>
    <col min="7" max="7" width="28.5703125" style="13" customWidth="1"/>
    <col min="8" max="8" width="12.28515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12.28515625" style="14" bestFit="1" customWidth="1"/>
    <col min="13" max="13" width="2.28515625" style="14" customWidth="1"/>
    <col min="14" max="14" width="8.7109375" style="14" bestFit="1" customWidth="1"/>
    <col min="15" max="15" width="2.28515625" style="14" customWidth="1"/>
    <col min="16" max="16" width="12.28515625" style="14" bestFit="1" customWidth="1"/>
    <col min="17" max="17" width="2.28515625" style="14" customWidth="1"/>
    <col min="18" max="18" width="8.7109375" style="14" bestFit="1" customWidth="1"/>
    <col min="19" max="19" width="2.28515625" style="14" customWidth="1"/>
    <col min="20" max="20" width="12.28515625" style="14" bestFit="1" customWidth="1"/>
    <col min="21" max="21" width="2.28515625" style="14" customWidth="1"/>
    <col min="22" max="22" width="8.7109375" style="14" bestFit="1" customWidth="1"/>
    <col min="23" max="23" width="2.28515625" style="14" customWidth="1"/>
    <col min="24" max="24" width="12.28515625" style="14" bestFit="1" customWidth="1"/>
    <col min="25" max="25" width="2.28515625" style="14" customWidth="1"/>
    <col min="26" max="26" width="7.5703125" style="14" bestFit="1" customWidth="1"/>
    <col min="27" max="27" width="2.28515625" style="14" customWidth="1"/>
    <col min="28" max="28" width="12.28515625" style="14" hidden="1" customWidth="1"/>
    <col min="29" max="29" width="2.28515625" style="14" hidden="1" customWidth="1"/>
    <col min="30" max="30" width="6.5703125" style="14" hidden="1" customWidth="1"/>
    <col min="31" max="31" width="2.28515625" style="14" hidden="1" customWidth="1"/>
    <col min="32" max="32" width="12.28515625" style="14" bestFit="1" customWidth="1"/>
    <col min="33" max="33" width="2.28515625" style="14" customWidth="1"/>
    <col min="34" max="34" width="8.42578125" style="14" bestFit="1" customWidth="1"/>
    <col min="35" max="35" width="2.28515625" style="14" customWidth="1"/>
    <col min="36" max="36" width="12.28515625" style="14" bestFit="1" customWidth="1"/>
    <col min="37" max="37" width="2.28515625" style="14" customWidth="1"/>
    <col min="38" max="38" width="8.42578125" style="14" bestFit="1" customWidth="1"/>
    <col min="39" max="39" width="2.28515625" style="14" customWidth="1"/>
    <col min="40" max="40" width="12.28515625" style="14" bestFit="1" customWidth="1"/>
    <col min="41" max="41" width="2.28515625" style="14" customWidth="1"/>
    <col min="42" max="42" width="8.7109375" style="14" bestFit="1" customWidth="1"/>
    <col min="43" max="43" width="2.28515625" style="14" customWidth="1"/>
    <col min="44" max="44" width="12.28515625" style="14" bestFit="1" customWidth="1"/>
    <col min="45" max="45" width="2.28515625" style="14" customWidth="1"/>
    <col min="46" max="46" width="6.5703125" style="14" bestFit="1" customWidth="1"/>
    <col min="47" max="47" width="2.28515625" style="14" customWidth="1"/>
    <col min="48" max="48" width="12.28515625" style="14" bestFit="1" customWidth="1"/>
    <col min="49" max="49" width="2.28515625" style="14" customWidth="1"/>
    <col min="50" max="50" width="8.42578125" style="14" bestFit="1" customWidth="1"/>
    <col min="51" max="51" width="2.28515625" style="14" customWidth="1"/>
    <col min="52" max="52" width="12.28515625" style="14" bestFit="1" customWidth="1"/>
    <col min="53" max="53" width="2.28515625" style="14" customWidth="1"/>
    <col min="54" max="54" width="8.42578125" style="14" bestFit="1" customWidth="1"/>
    <col min="55" max="55" width="2.28515625" style="14" customWidth="1"/>
    <col min="56" max="56" width="12.28515625" style="14" bestFit="1" customWidth="1"/>
    <col min="57" max="57" width="2.28515625" style="14" customWidth="1"/>
    <col min="58" max="58" width="7.85546875" style="14" bestFit="1" customWidth="1"/>
    <col min="59" max="59" width="2.28515625" style="14" customWidth="1"/>
    <col min="60" max="60" width="12.28515625" style="14" bestFit="1" customWidth="1"/>
    <col min="61" max="61" width="2.28515625" style="14" customWidth="1"/>
    <col min="62" max="62" width="7.85546875" style="14" bestFit="1" customWidth="1"/>
    <col min="63" max="63" width="2.28515625" style="14" customWidth="1"/>
    <col min="64" max="64" width="12.28515625" style="14" hidden="1" customWidth="1"/>
    <col min="65" max="65" width="2.28515625" style="14" hidden="1" customWidth="1"/>
    <col min="66" max="66" width="6.5703125" style="14" hidden="1" customWidth="1"/>
    <col min="67" max="67" width="2.28515625" style="14" hidden="1" customWidth="1"/>
    <col min="68" max="68" width="12.28515625" style="14" bestFit="1" customWidth="1"/>
    <col min="69" max="69" width="2.28515625" style="14" customWidth="1"/>
    <col min="70" max="70" width="7.85546875" style="14" bestFit="1" customWidth="1"/>
    <col min="71" max="71" width="2.28515625" style="14" customWidth="1"/>
    <col min="72" max="72" width="12.28515625" style="14" bestFit="1" customWidth="1"/>
    <col min="73" max="73" width="2.28515625" style="14" customWidth="1"/>
    <col min="74" max="74" width="6.5703125" style="14" bestFit="1" customWidth="1"/>
    <col min="75" max="75" width="2.28515625" style="14" customWidth="1"/>
    <col min="76" max="76" width="12.28515625" style="14" bestFit="1" customWidth="1"/>
    <col min="77" max="77" width="2.28515625" style="14" customWidth="1"/>
    <col min="78" max="78" width="7.85546875" style="14" bestFit="1" customWidth="1"/>
    <col min="79" max="79" width="2.28515625" style="14" customWidth="1"/>
    <col min="80" max="80" width="12.28515625" style="14" bestFit="1" customWidth="1"/>
    <col min="81" max="81" width="2.28515625" style="14" customWidth="1"/>
    <col min="82" max="82" width="9.28515625" style="14" bestFit="1" customWidth="1"/>
    <col min="83" max="83" width="2.28515625" style="14" customWidth="1"/>
    <col min="84" max="84" width="12.28515625" style="14" bestFit="1" customWidth="1"/>
    <col min="85" max="85" width="2.28515625" style="14" customWidth="1"/>
    <col min="86" max="86" width="9.28515625" style="14" bestFit="1" customWidth="1"/>
    <col min="87" max="87" width="2.28515625" style="14" customWidth="1"/>
    <col min="88" max="88" width="12.28515625" style="14" bestFit="1" customWidth="1"/>
    <col min="89" max="89" width="2.28515625" style="14" customWidth="1"/>
    <col min="90" max="90" width="9.28515625" style="14" bestFit="1" customWidth="1"/>
    <col min="91" max="91" width="2.28515625" style="14" customWidth="1"/>
    <col min="92" max="92" width="12.28515625" style="14" hidden="1" customWidth="1"/>
    <col min="93" max="93" width="2.28515625" style="14" hidden="1" customWidth="1"/>
    <col min="94" max="94" width="6.5703125" style="14" hidden="1" customWidth="1"/>
    <col min="95" max="95" width="2.28515625" style="14" hidden="1" customWidth="1"/>
    <col min="96" max="96" width="12.28515625" style="14" hidden="1" customWidth="1"/>
    <col min="97" max="97" width="2.28515625" style="14" hidden="1" customWidth="1"/>
    <col min="98" max="98" width="6.5703125" style="14" hidden="1" customWidth="1"/>
    <col min="99" max="99" width="2.28515625" style="14" hidden="1" customWidth="1"/>
    <col min="100" max="100" width="12.28515625" style="14" hidden="1" customWidth="1"/>
    <col min="101" max="101" width="2.28515625" style="14" hidden="1" customWidth="1"/>
    <col min="102" max="102" width="6.5703125" style="14" hidden="1" customWidth="1"/>
    <col min="103" max="103" width="2.28515625" style="14" hidden="1" customWidth="1"/>
    <col min="104" max="104" width="12.28515625" style="14" hidden="1" customWidth="1"/>
    <col min="105" max="105" width="2.28515625" style="14" hidden="1" customWidth="1"/>
    <col min="106" max="106" width="6.5703125" style="14" hidden="1" customWidth="1"/>
    <col min="107" max="107" width="2.28515625" style="14" hidden="1" customWidth="1"/>
    <col min="108" max="108" width="12.28515625" style="14" hidden="1" customWidth="1"/>
    <col min="109" max="109" width="2.28515625" style="14" hidden="1" customWidth="1"/>
    <col min="110" max="110" width="6.5703125" style="14" hidden="1" customWidth="1"/>
    <col min="111" max="111" width="2.28515625" style="14" hidden="1" customWidth="1"/>
    <col min="112" max="112" width="12.28515625" style="14" hidden="1" customWidth="1"/>
    <col min="113" max="113" width="2.28515625" style="14" hidden="1" customWidth="1"/>
    <col min="114" max="114" width="6.5703125" style="14" hidden="1" customWidth="1"/>
    <col min="115" max="115" width="2.28515625" style="14" hidden="1" customWidth="1"/>
    <col min="116" max="116" width="12.28515625" style="14" bestFit="1" customWidth="1"/>
    <col min="117" max="117" width="2.28515625" style="14" customWidth="1"/>
    <col min="118" max="118" width="8.7109375" style="14" bestFit="1" customWidth="1"/>
  </cols>
  <sheetData>
    <row r="1" spans="1:118" x14ac:dyDescent="0.25">
      <c r="A1" s="2"/>
      <c r="B1" s="2"/>
      <c r="C1" s="2"/>
      <c r="D1" s="2"/>
      <c r="E1" s="2"/>
      <c r="F1" s="2"/>
      <c r="G1" s="2"/>
      <c r="H1" s="17" t="s">
        <v>94</v>
      </c>
      <c r="I1" s="18"/>
      <c r="J1" s="18"/>
      <c r="K1" s="1"/>
      <c r="L1" s="17" t="s">
        <v>95</v>
      </c>
      <c r="M1" s="18"/>
      <c r="N1" s="18"/>
      <c r="O1" s="1"/>
      <c r="P1" s="18"/>
      <c r="Q1" s="18"/>
      <c r="R1" s="18"/>
      <c r="S1" s="1"/>
      <c r="T1" s="18"/>
      <c r="U1" s="18"/>
      <c r="V1" s="18"/>
      <c r="W1" s="1"/>
      <c r="X1" s="17" t="s">
        <v>96</v>
      </c>
      <c r="Y1" s="18"/>
      <c r="Z1" s="18"/>
      <c r="AA1" s="1"/>
      <c r="AB1" s="17" t="s">
        <v>97</v>
      </c>
      <c r="AC1" s="18"/>
      <c r="AD1" s="18"/>
      <c r="AE1" s="1"/>
      <c r="AF1" s="17" t="s">
        <v>98</v>
      </c>
      <c r="AG1" s="18"/>
      <c r="AH1" s="18"/>
      <c r="AI1" s="1"/>
      <c r="AJ1" s="17" t="s">
        <v>99</v>
      </c>
      <c r="AK1" s="18"/>
      <c r="AL1" s="18"/>
      <c r="AM1" s="1"/>
      <c r="AN1" s="17" t="s">
        <v>100</v>
      </c>
      <c r="AO1" s="18"/>
      <c r="AP1" s="18"/>
      <c r="AQ1" s="1"/>
      <c r="AR1" s="17" t="s">
        <v>101</v>
      </c>
      <c r="AS1" s="18"/>
      <c r="AT1" s="18"/>
      <c r="AU1" s="1"/>
      <c r="AV1" s="17" t="s">
        <v>102</v>
      </c>
      <c r="AW1" s="18"/>
      <c r="AX1" s="18"/>
      <c r="AY1" s="1"/>
      <c r="AZ1" s="17" t="s">
        <v>103</v>
      </c>
      <c r="BA1" s="18"/>
      <c r="BB1" s="18"/>
      <c r="BC1" s="1"/>
      <c r="BD1" s="17" t="s">
        <v>104</v>
      </c>
      <c r="BE1" s="18"/>
      <c r="BF1" s="18"/>
      <c r="BG1" s="1"/>
      <c r="BH1" s="17" t="s">
        <v>105</v>
      </c>
      <c r="BI1" s="18"/>
      <c r="BJ1" s="18"/>
      <c r="BK1" s="1"/>
      <c r="BL1" s="17" t="s">
        <v>106</v>
      </c>
      <c r="BM1" s="18"/>
      <c r="BN1" s="18"/>
      <c r="BO1" s="1"/>
      <c r="BP1" s="17" t="s">
        <v>107</v>
      </c>
      <c r="BQ1" s="18"/>
      <c r="BR1" s="18"/>
      <c r="BS1" s="1"/>
      <c r="BT1" s="17" t="s">
        <v>108</v>
      </c>
      <c r="BU1" s="18"/>
      <c r="BV1" s="18"/>
      <c r="BW1" s="1"/>
      <c r="BX1" s="17" t="s">
        <v>109</v>
      </c>
      <c r="BY1" s="18"/>
      <c r="BZ1" s="18"/>
      <c r="CA1" s="1"/>
      <c r="CB1" s="17" t="s">
        <v>110</v>
      </c>
      <c r="CC1" s="18"/>
      <c r="CD1" s="18"/>
      <c r="CE1" s="1"/>
      <c r="CF1" s="17" t="s">
        <v>111</v>
      </c>
      <c r="CG1" s="18"/>
      <c r="CH1" s="18"/>
      <c r="CI1" s="1"/>
      <c r="CJ1" s="18"/>
      <c r="CK1" s="18"/>
      <c r="CL1" s="18"/>
      <c r="CM1" s="1"/>
      <c r="CN1" s="17" t="s">
        <v>112</v>
      </c>
      <c r="CO1" s="18"/>
      <c r="CP1" s="18"/>
      <c r="CQ1" s="1"/>
      <c r="CR1" s="17" t="s">
        <v>113</v>
      </c>
      <c r="CS1" s="18"/>
      <c r="CT1" s="18"/>
      <c r="CU1" s="1"/>
      <c r="CV1" s="17" t="s">
        <v>114</v>
      </c>
      <c r="CW1" s="18"/>
      <c r="CX1" s="18"/>
      <c r="CY1" s="1"/>
      <c r="CZ1" s="18"/>
      <c r="DA1" s="18"/>
      <c r="DB1" s="18"/>
      <c r="DC1" s="1"/>
      <c r="DD1" s="18"/>
      <c r="DE1" s="18"/>
      <c r="DF1" s="18"/>
      <c r="DG1" s="1"/>
      <c r="DH1" s="18"/>
      <c r="DI1" s="18"/>
      <c r="DJ1" s="18"/>
      <c r="DK1" s="1"/>
      <c r="DL1" s="18"/>
      <c r="DM1" s="18"/>
      <c r="DN1" s="18"/>
    </row>
    <row r="2" spans="1:118" ht="15.75" thickBot="1" x14ac:dyDescent="0.3">
      <c r="A2" s="2"/>
      <c r="B2" s="2"/>
      <c r="C2" s="2"/>
      <c r="D2" s="2"/>
      <c r="E2" s="2"/>
      <c r="F2" s="2"/>
      <c r="G2" s="2"/>
      <c r="H2" s="17" t="s">
        <v>115</v>
      </c>
      <c r="I2" s="19"/>
      <c r="J2" s="18"/>
      <c r="K2" s="1"/>
      <c r="L2" s="17" t="s">
        <v>115</v>
      </c>
      <c r="M2" s="19"/>
      <c r="N2" s="18"/>
      <c r="O2" s="1"/>
      <c r="P2" s="17" t="s">
        <v>116</v>
      </c>
      <c r="Q2" s="19"/>
      <c r="R2" s="18"/>
      <c r="S2" s="1"/>
      <c r="T2" s="17" t="s">
        <v>117</v>
      </c>
      <c r="U2" s="19"/>
      <c r="V2" s="18"/>
      <c r="W2" s="1"/>
      <c r="X2" s="17" t="s">
        <v>118</v>
      </c>
      <c r="Y2" s="19"/>
      <c r="Z2" s="18"/>
      <c r="AA2" s="1"/>
      <c r="AB2" s="17" t="s">
        <v>118</v>
      </c>
      <c r="AC2" s="19"/>
      <c r="AD2" s="18"/>
      <c r="AE2" s="1"/>
      <c r="AF2" s="17" t="s">
        <v>118</v>
      </c>
      <c r="AG2" s="19"/>
      <c r="AH2" s="18"/>
      <c r="AI2" s="1"/>
      <c r="AJ2" s="17" t="s">
        <v>119</v>
      </c>
      <c r="AK2" s="19"/>
      <c r="AL2" s="18"/>
      <c r="AM2" s="1"/>
      <c r="AN2" s="17" t="s">
        <v>119</v>
      </c>
      <c r="AO2" s="19"/>
      <c r="AP2" s="18"/>
      <c r="AQ2" s="1"/>
      <c r="AR2" s="17" t="s">
        <v>120</v>
      </c>
      <c r="AS2" s="19"/>
      <c r="AT2" s="18"/>
      <c r="AU2" s="1"/>
      <c r="AV2" s="17" t="s">
        <v>120</v>
      </c>
      <c r="AW2" s="19"/>
      <c r="AX2" s="18"/>
      <c r="AY2" s="1"/>
      <c r="AZ2" s="17" t="s">
        <v>119</v>
      </c>
      <c r="BA2" s="19"/>
      <c r="BB2" s="18"/>
      <c r="BC2" s="1"/>
      <c r="BD2" s="17" t="s">
        <v>121</v>
      </c>
      <c r="BE2" s="19"/>
      <c r="BF2" s="18"/>
      <c r="BG2" s="1"/>
      <c r="BH2" s="17" t="s">
        <v>121</v>
      </c>
      <c r="BI2" s="19"/>
      <c r="BJ2" s="18"/>
      <c r="BK2" s="1"/>
      <c r="BL2" s="17" t="s">
        <v>121</v>
      </c>
      <c r="BM2" s="19"/>
      <c r="BN2" s="18"/>
      <c r="BO2" s="1"/>
      <c r="BP2" s="17" t="s">
        <v>119</v>
      </c>
      <c r="BQ2" s="19"/>
      <c r="BR2" s="18"/>
      <c r="BS2" s="1"/>
      <c r="BT2" s="17" t="s">
        <v>122</v>
      </c>
      <c r="BU2" s="19"/>
      <c r="BV2" s="18"/>
      <c r="BW2" s="1"/>
      <c r="BX2" s="17" t="s">
        <v>122</v>
      </c>
      <c r="BY2" s="19"/>
      <c r="BZ2" s="18"/>
      <c r="CA2" s="1"/>
      <c r="CB2" s="17" t="s">
        <v>122</v>
      </c>
      <c r="CC2" s="19"/>
      <c r="CD2" s="18"/>
      <c r="CE2" s="1"/>
      <c r="CF2" s="17" t="s">
        <v>119</v>
      </c>
      <c r="CG2" s="19"/>
      <c r="CH2" s="18"/>
      <c r="CI2" s="1"/>
      <c r="CJ2" s="17" t="s">
        <v>123</v>
      </c>
      <c r="CK2" s="19"/>
      <c r="CL2" s="18"/>
      <c r="CM2" s="1"/>
      <c r="CN2" s="17" t="s">
        <v>124</v>
      </c>
      <c r="CO2" s="19"/>
      <c r="CP2" s="18"/>
      <c r="CQ2" s="1"/>
      <c r="CR2" s="17" t="s">
        <v>124</v>
      </c>
      <c r="CS2" s="19"/>
      <c r="CT2" s="18"/>
      <c r="CU2" s="1"/>
      <c r="CV2" s="17" t="s">
        <v>124</v>
      </c>
      <c r="CW2" s="19"/>
      <c r="CX2" s="18"/>
      <c r="CY2" s="1"/>
      <c r="CZ2" s="17" t="s">
        <v>125</v>
      </c>
      <c r="DA2" s="19"/>
      <c r="DB2" s="18"/>
      <c r="DC2" s="1"/>
      <c r="DD2" s="17" t="s">
        <v>126</v>
      </c>
      <c r="DE2" s="19"/>
      <c r="DF2" s="18"/>
      <c r="DG2" s="1"/>
      <c r="DH2" s="17" t="s">
        <v>127</v>
      </c>
      <c r="DI2" s="19"/>
      <c r="DJ2" s="18"/>
      <c r="DK2" s="1"/>
      <c r="DL2" s="17" t="s">
        <v>128</v>
      </c>
      <c r="DM2" s="19"/>
      <c r="DN2" s="18"/>
    </row>
    <row r="3" spans="1:118" s="12" customFormat="1" ht="16.5" thickTop="1" thickBot="1" x14ac:dyDescent="0.3">
      <c r="A3" s="10"/>
      <c r="B3" s="10"/>
      <c r="C3" s="10"/>
      <c r="D3" s="10"/>
      <c r="E3" s="10"/>
      <c r="F3" s="10"/>
      <c r="G3" s="10"/>
      <c r="H3" s="20" t="s">
        <v>129</v>
      </c>
      <c r="I3" s="15"/>
      <c r="J3" s="20" t="s">
        <v>130</v>
      </c>
      <c r="K3" s="15"/>
      <c r="L3" s="20" t="s">
        <v>129</v>
      </c>
      <c r="M3" s="15"/>
      <c r="N3" s="20" t="s">
        <v>130</v>
      </c>
      <c r="O3" s="15"/>
      <c r="P3" s="20" t="s">
        <v>129</v>
      </c>
      <c r="Q3" s="15"/>
      <c r="R3" s="20" t="s">
        <v>130</v>
      </c>
      <c r="S3" s="15"/>
      <c r="T3" s="20" t="s">
        <v>129</v>
      </c>
      <c r="U3" s="15"/>
      <c r="V3" s="20" t="s">
        <v>130</v>
      </c>
      <c r="W3" s="15"/>
      <c r="X3" s="20" t="s">
        <v>129</v>
      </c>
      <c r="Y3" s="15"/>
      <c r="Z3" s="20" t="s">
        <v>130</v>
      </c>
      <c r="AA3" s="15"/>
      <c r="AB3" s="20" t="s">
        <v>129</v>
      </c>
      <c r="AC3" s="15"/>
      <c r="AD3" s="20" t="s">
        <v>130</v>
      </c>
      <c r="AE3" s="15"/>
      <c r="AF3" s="20" t="s">
        <v>129</v>
      </c>
      <c r="AG3" s="15"/>
      <c r="AH3" s="20" t="s">
        <v>130</v>
      </c>
      <c r="AI3" s="15"/>
      <c r="AJ3" s="20" t="s">
        <v>129</v>
      </c>
      <c r="AK3" s="15"/>
      <c r="AL3" s="20" t="s">
        <v>130</v>
      </c>
      <c r="AM3" s="15"/>
      <c r="AN3" s="20" t="s">
        <v>129</v>
      </c>
      <c r="AO3" s="15"/>
      <c r="AP3" s="20" t="s">
        <v>130</v>
      </c>
      <c r="AQ3" s="15"/>
      <c r="AR3" s="20" t="s">
        <v>129</v>
      </c>
      <c r="AS3" s="15"/>
      <c r="AT3" s="20" t="s">
        <v>130</v>
      </c>
      <c r="AU3" s="15"/>
      <c r="AV3" s="20" t="s">
        <v>129</v>
      </c>
      <c r="AW3" s="15"/>
      <c r="AX3" s="20" t="s">
        <v>130</v>
      </c>
      <c r="AY3" s="15"/>
      <c r="AZ3" s="20" t="s">
        <v>129</v>
      </c>
      <c r="BA3" s="15"/>
      <c r="BB3" s="20" t="s">
        <v>130</v>
      </c>
      <c r="BC3" s="15"/>
      <c r="BD3" s="20" t="s">
        <v>129</v>
      </c>
      <c r="BE3" s="15"/>
      <c r="BF3" s="20" t="s">
        <v>130</v>
      </c>
      <c r="BG3" s="15"/>
      <c r="BH3" s="20" t="s">
        <v>129</v>
      </c>
      <c r="BI3" s="15"/>
      <c r="BJ3" s="20" t="s">
        <v>130</v>
      </c>
      <c r="BK3" s="15"/>
      <c r="BL3" s="20" t="s">
        <v>129</v>
      </c>
      <c r="BM3" s="15"/>
      <c r="BN3" s="20" t="s">
        <v>130</v>
      </c>
      <c r="BO3" s="15"/>
      <c r="BP3" s="20" t="s">
        <v>129</v>
      </c>
      <c r="BQ3" s="15"/>
      <c r="BR3" s="20" t="s">
        <v>130</v>
      </c>
      <c r="BS3" s="15"/>
      <c r="BT3" s="20" t="s">
        <v>129</v>
      </c>
      <c r="BU3" s="15"/>
      <c r="BV3" s="20" t="s">
        <v>130</v>
      </c>
      <c r="BW3" s="15"/>
      <c r="BX3" s="20" t="s">
        <v>129</v>
      </c>
      <c r="BY3" s="15"/>
      <c r="BZ3" s="20" t="s">
        <v>130</v>
      </c>
      <c r="CA3" s="15"/>
      <c r="CB3" s="20" t="s">
        <v>129</v>
      </c>
      <c r="CC3" s="15"/>
      <c r="CD3" s="20" t="s">
        <v>130</v>
      </c>
      <c r="CE3" s="15"/>
      <c r="CF3" s="20" t="s">
        <v>129</v>
      </c>
      <c r="CG3" s="15"/>
      <c r="CH3" s="20" t="s">
        <v>130</v>
      </c>
      <c r="CI3" s="15"/>
      <c r="CJ3" s="20" t="s">
        <v>129</v>
      </c>
      <c r="CK3" s="15"/>
      <c r="CL3" s="20" t="s">
        <v>130</v>
      </c>
      <c r="CM3" s="15"/>
      <c r="CN3" s="20" t="s">
        <v>129</v>
      </c>
      <c r="CO3" s="15"/>
      <c r="CP3" s="20" t="s">
        <v>130</v>
      </c>
      <c r="CQ3" s="15"/>
      <c r="CR3" s="20" t="s">
        <v>129</v>
      </c>
      <c r="CS3" s="15"/>
      <c r="CT3" s="20" t="s">
        <v>130</v>
      </c>
      <c r="CU3" s="15"/>
      <c r="CV3" s="20" t="s">
        <v>129</v>
      </c>
      <c r="CW3" s="15"/>
      <c r="CX3" s="20" t="s">
        <v>130</v>
      </c>
      <c r="CY3" s="15"/>
      <c r="CZ3" s="20" t="s">
        <v>129</v>
      </c>
      <c r="DA3" s="15"/>
      <c r="DB3" s="20" t="s">
        <v>130</v>
      </c>
      <c r="DC3" s="15"/>
      <c r="DD3" s="20" t="s">
        <v>129</v>
      </c>
      <c r="DE3" s="15"/>
      <c r="DF3" s="20" t="s">
        <v>130</v>
      </c>
      <c r="DG3" s="15"/>
      <c r="DH3" s="20" t="s">
        <v>129</v>
      </c>
      <c r="DI3" s="15"/>
      <c r="DJ3" s="20" t="s">
        <v>130</v>
      </c>
      <c r="DK3" s="15"/>
      <c r="DL3" s="20" t="s">
        <v>129</v>
      </c>
      <c r="DM3" s="15"/>
      <c r="DN3" s="20" t="s">
        <v>130</v>
      </c>
    </row>
    <row r="4" spans="1:118" ht="15.75" thickTop="1" x14ac:dyDescent="0.25">
      <c r="A4" s="2"/>
      <c r="B4" s="2" t="s">
        <v>131</v>
      </c>
      <c r="C4" s="2"/>
      <c r="D4" s="2"/>
      <c r="E4" s="2"/>
      <c r="F4" s="2"/>
      <c r="G4" s="2"/>
      <c r="H4" s="3"/>
      <c r="I4" s="16"/>
      <c r="J4" s="3"/>
      <c r="K4" s="16"/>
      <c r="L4" s="3"/>
      <c r="M4" s="16"/>
      <c r="N4" s="3"/>
      <c r="O4" s="16"/>
      <c r="P4" s="3"/>
      <c r="Q4" s="16"/>
      <c r="R4" s="3"/>
      <c r="S4" s="16"/>
      <c r="T4" s="3"/>
      <c r="U4" s="16"/>
      <c r="V4" s="3"/>
      <c r="W4" s="16"/>
      <c r="X4" s="3"/>
      <c r="Y4" s="16"/>
      <c r="Z4" s="3"/>
      <c r="AA4" s="16"/>
      <c r="AB4" s="3"/>
      <c r="AC4" s="16"/>
      <c r="AD4" s="3"/>
      <c r="AE4" s="16"/>
      <c r="AF4" s="3"/>
      <c r="AG4" s="16"/>
      <c r="AH4" s="3"/>
      <c r="AI4" s="16"/>
      <c r="AJ4" s="3"/>
      <c r="AK4" s="16"/>
      <c r="AL4" s="3"/>
      <c r="AM4" s="16"/>
      <c r="AN4" s="3"/>
      <c r="AO4" s="16"/>
      <c r="AP4" s="3"/>
      <c r="AQ4" s="16"/>
      <c r="AR4" s="3"/>
      <c r="AS4" s="16"/>
      <c r="AT4" s="16"/>
      <c r="AU4" s="16"/>
      <c r="AV4" s="3"/>
      <c r="AW4" s="16"/>
      <c r="AX4" s="3"/>
      <c r="AY4" s="16"/>
      <c r="AZ4" s="3"/>
      <c r="BA4" s="16"/>
      <c r="BB4" s="3"/>
      <c r="BC4" s="16"/>
      <c r="BD4" s="3"/>
      <c r="BE4" s="16"/>
      <c r="BF4" s="3"/>
      <c r="BG4" s="16"/>
      <c r="BH4" s="3"/>
      <c r="BI4" s="16"/>
      <c r="BJ4" s="3"/>
      <c r="BK4" s="16"/>
      <c r="BL4" s="3"/>
      <c r="BM4" s="16"/>
      <c r="BN4" s="16"/>
      <c r="BO4" s="16"/>
      <c r="BP4" s="3"/>
      <c r="BQ4" s="16"/>
      <c r="BR4" s="3"/>
      <c r="BS4" s="16"/>
      <c r="BT4" s="3"/>
      <c r="BU4" s="16"/>
      <c r="BV4" s="3"/>
      <c r="BW4" s="16"/>
      <c r="BX4" s="3"/>
      <c r="BY4" s="16"/>
      <c r="BZ4" s="3"/>
      <c r="CA4" s="16"/>
      <c r="CB4" s="3"/>
      <c r="CC4" s="16"/>
      <c r="CD4" s="3"/>
      <c r="CE4" s="16"/>
      <c r="CF4" s="3"/>
      <c r="CG4" s="16"/>
      <c r="CH4" s="3"/>
      <c r="CI4" s="16"/>
      <c r="CJ4" s="3"/>
      <c r="CK4" s="16"/>
      <c r="CL4" s="3"/>
      <c r="CM4" s="16"/>
      <c r="CN4" s="3"/>
      <c r="CO4" s="16"/>
      <c r="CP4" s="16"/>
      <c r="CQ4" s="16"/>
      <c r="CR4" s="3"/>
      <c r="CS4" s="16"/>
      <c r="CT4" s="16"/>
      <c r="CU4" s="16"/>
      <c r="CV4" s="3"/>
      <c r="CW4" s="16"/>
      <c r="CX4" s="16"/>
      <c r="CY4" s="16"/>
      <c r="CZ4" s="3"/>
      <c r="DA4" s="16"/>
      <c r="DB4" s="16"/>
      <c r="DC4" s="16"/>
      <c r="DD4" s="3"/>
      <c r="DE4" s="16"/>
      <c r="DF4" s="16"/>
      <c r="DG4" s="16"/>
      <c r="DH4" s="3"/>
      <c r="DI4" s="16"/>
      <c r="DJ4" s="3"/>
      <c r="DK4" s="16"/>
      <c r="DL4" s="3"/>
      <c r="DM4" s="16"/>
      <c r="DN4" s="3"/>
    </row>
    <row r="5" spans="1:118" x14ac:dyDescent="0.25">
      <c r="A5" s="2"/>
      <c r="B5" s="2"/>
      <c r="C5" s="2"/>
      <c r="D5" s="2" t="s">
        <v>132</v>
      </c>
      <c r="E5" s="2"/>
      <c r="F5" s="2"/>
      <c r="G5" s="2"/>
      <c r="H5" s="3"/>
      <c r="I5" s="16"/>
      <c r="J5" s="3"/>
      <c r="K5" s="16"/>
      <c r="L5" s="3"/>
      <c r="M5" s="16"/>
      <c r="N5" s="3"/>
      <c r="O5" s="16"/>
      <c r="P5" s="3"/>
      <c r="Q5" s="16"/>
      <c r="R5" s="3"/>
      <c r="S5" s="16"/>
      <c r="T5" s="3"/>
      <c r="U5" s="16"/>
      <c r="V5" s="3"/>
      <c r="W5" s="16"/>
      <c r="X5" s="3"/>
      <c r="Y5" s="16"/>
      <c r="Z5" s="3"/>
      <c r="AA5" s="16"/>
      <c r="AB5" s="3"/>
      <c r="AC5" s="16"/>
      <c r="AD5" s="3"/>
      <c r="AE5" s="16"/>
      <c r="AF5" s="3"/>
      <c r="AG5" s="16"/>
      <c r="AH5" s="3"/>
      <c r="AI5" s="16"/>
      <c r="AJ5" s="3"/>
      <c r="AK5" s="16"/>
      <c r="AL5" s="3"/>
      <c r="AM5" s="16"/>
      <c r="AN5" s="3"/>
      <c r="AO5" s="16"/>
      <c r="AP5" s="3"/>
      <c r="AQ5" s="16"/>
      <c r="AR5" s="3"/>
      <c r="AS5" s="16"/>
      <c r="AT5" s="16"/>
      <c r="AU5" s="16"/>
      <c r="AV5" s="3"/>
      <c r="AW5" s="16"/>
      <c r="AX5" s="3"/>
      <c r="AY5" s="16"/>
      <c r="AZ5" s="3"/>
      <c r="BA5" s="16"/>
      <c r="BB5" s="3"/>
      <c r="BC5" s="16"/>
      <c r="BD5" s="3"/>
      <c r="BE5" s="16"/>
      <c r="BF5" s="3"/>
      <c r="BG5" s="16"/>
      <c r="BH5" s="3"/>
      <c r="BI5" s="16"/>
      <c r="BJ5" s="3"/>
      <c r="BK5" s="16"/>
      <c r="BL5" s="3"/>
      <c r="BM5" s="16"/>
      <c r="BN5" s="16"/>
      <c r="BO5" s="16"/>
      <c r="BP5" s="3"/>
      <c r="BQ5" s="16"/>
      <c r="BR5" s="3"/>
      <c r="BS5" s="16"/>
      <c r="BT5" s="3"/>
      <c r="BU5" s="16"/>
      <c r="BV5" s="3"/>
      <c r="BW5" s="16"/>
      <c r="BX5" s="3"/>
      <c r="BY5" s="16"/>
      <c r="BZ5" s="3"/>
      <c r="CA5" s="16"/>
      <c r="CB5" s="3"/>
      <c r="CC5" s="16"/>
      <c r="CD5" s="3"/>
      <c r="CE5" s="16"/>
      <c r="CF5" s="3"/>
      <c r="CG5" s="16"/>
      <c r="CH5" s="3"/>
      <c r="CI5" s="16"/>
      <c r="CJ5" s="3"/>
      <c r="CK5" s="16"/>
      <c r="CL5" s="3"/>
      <c r="CM5" s="16"/>
      <c r="CN5" s="3"/>
      <c r="CO5" s="16"/>
      <c r="CP5" s="16"/>
      <c r="CQ5" s="16"/>
      <c r="CR5" s="3"/>
      <c r="CS5" s="16"/>
      <c r="CT5" s="16"/>
      <c r="CU5" s="16"/>
      <c r="CV5" s="3"/>
      <c r="CW5" s="16"/>
      <c r="CX5" s="16"/>
      <c r="CY5" s="16"/>
      <c r="CZ5" s="3"/>
      <c r="DA5" s="16"/>
      <c r="DB5" s="16"/>
      <c r="DC5" s="16"/>
      <c r="DD5" s="3"/>
      <c r="DE5" s="16"/>
      <c r="DF5" s="16"/>
      <c r="DG5" s="16"/>
      <c r="DH5" s="3"/>
      <c r="DI5" s="16"/>
      <c r="DJ5" s="3"/>
      <c r="DK5" s="16"/>
      <c r="DL5" s="3"/>
      <c r="DM5" s="16"/>
      <c r="DN5" s="3"/>
    </row>
    <row r="6" spans="1:118" x14ac:dyDescent="0.25">
      <c r="A6" s="2"/>
      <c r="B6" s="2"/>
      <c r="C6" s="2"/>
      <c r="D6" s="2"/>
      <c r="E6" s="2" t="s">
        <v>133</v>
      </c>
      <c r="F6" s="2"/>
      <c r="G6" s="2"/>
      <c r="H6" s="3"/>
      <c r="I6" s="16"/>
      <c r="J6" s="3"/>
      <c r="K6" s="16"/>
      <c r="L6" s="3"/>
      <c r="M6" s="16"/>
      <c r="N6" s="3"/>
      <c r="O6" s="16"/>
      <c r="P6" s="3"/>
      <c r="Q6" s="16"/>
      <c r="R6" s="3"/>
      <c r="S6" s="16"/>
      <c r="T6" s="3"/>
      <c r="U6" s="16"/>
      <c r="V6" s="3"/>
      <c r="W6" s="16"/>
      <c r="X6" s="3"/>
      <c r="Y6" s="16"/>
      <c r="Z6" s="3"/>
      <c r="AA6" s="16"/>
      <c r="AB6" s="3"/>
      <c r="AC6" s="16"/>
      <c r="AD6" s="3"/>
      <c r="AE6" s="16"/>
      <c r="AF6" s="3"/>
      <c r="AG6" s="16"/>
      <c r="AH6" s="3"/>
      <c r="AI6" s="16"/>
      <c r="AJ6" s="3"/>
      <c r="AK6" s="16"/>
      <c r="AL6" s="3"/>
      <c r="AM6" s="16"/>
      <c r="AN6" s="3"/>
      <c r="AO6" s="16"/>
      <c r="AP6" s="3"/>
      <c r="AQ6" s="16"/>
      <c r="AR6" s="3"/>
      <c r="AS6" s="16"/>
      <c r="AT6" s="16"/>
      <c r="AU6" s="16"/>
      <c r="AV6" s="3"/>
      <c r="AW6" s="16"/>
      <c r="AX6" s="3"/>
      <c r="AY6" s="16"/>
      <c r="AZ6" s="3"/>
      <c r="BA6" s="16"/>
      <c r="BB6" s="3"/>
      <c r="BC6" s="16"/>
      <c r="BD6" s="3"/>
      <c r="BE6" s="16"/>
      <c r="BF6" s="3"/>
      <c r="BG6" s="16"/>
      <c r="BH6" s="3"/>
      <c r="BI6" s="16"/>
      <c r="BJ6" s="3"/>
      <c r="BK6" s="16"/>
      <c r="BL6" s="3"/>
      <c r="BM6" s="16"/>
      <c r="BN6" s="16"/>
      <c r="BO6" s="16"/>
      <c r="BP6" s="3"/>
      <c r="BQ6" s="16"/>
      <c r="BR6" s="3"/>
      <c r="BS6" s="16"/>
      <c r="BT6" s="3"/>
      <c r="BU6" s="16"/>
      <c r="BV6" s="3"/>
      <c r="BW6" s="16"/>
      <c r="BX6" s="3"/>
      <c r="BY6" s="16"/>
      <c r="BZ6" s="3"/>
      <c r="CA6" s="16"/>
      <c r="CB6" s="3"/>
      <c r="CC6" s="16"/>
      <c r="CD6" s="3"/>
      <c r="CE6" s="16"/>
      <c r="CF6" s="3"/>
      <c r="CG6" s="16"/>
      <c r="CH6" s="3"/>
      <c r="CI6" s="16"/>
      <c r="CJ6" s="3"/>
      <c r="CK6" s="16"/>
      <c r="CL6" s="3"/>
      <c r="CM6" s="16"/>
      <c r="CN6" s="3"/>
      <c r="CO6" s="16"/>
      <c r="CP6" s="16"/>
      <c r="CQ6" s="16"/>
      <c r="CR6" s="3"/>
      <c r="CS6" s="16"/>
      <c r="CT6" s="16"/>
      <c r="CU6" s="16"/>
      <c r="CV6" s="3"/>
      <c r="CW6" s="16"/>
      <c r="CX6" s="16"/>
      <c r="CY6" s="16"/>
      <c r="CZ6" s="3"/>
      <c r="DA6" s="16"/>
      <c r="DB6" s="16"/>
      <c r="DC6" s="16"/>
      <c r="DD6" s="3"/>
      <c r="DE6" s="16"/>
      <c r="DF6" s="16"/>
      <c r="DG6" s="16"/>
      <c r="DH6" s="3"/>
      <c r="DI6" s="16"/>
      <c r="DJ6" s="3"/>
      <c r="DK6" s="16"/>
      <c r="DL6" s="3"/>
      <c r="DM6" s="16"/>
      <c r="DN6" s="3"/>
    </row>
    <row r="7" spans="1:118" x14ac:dyDescent="0.25">
      <c r="A7" s="2"/>
      <c r="B7" s="2"/>
      <c r="C7" s="2"/>
      <c r="D7" s="2"/>
      <c r="E7" s="2"/>
      <c r="F7" s="2" t="s">
        <v>134</v>
      </c>
      <c r="G7" s="2"/>
      <c r="H7" s="3">
        <v>0</v>
      </c>
      <c r="I7" s="16"/>
      <c r="J7" s="3"/>
      <c r="K7" s="16"/>
      <c r="L7" s="3">
        <v>178192</v>
      </c>
      <c r="M7" s="16"/>
      <c r="N7" s="3">
        <v>182322</v>
      </c>
      <c r="O7" s="16"/>
      <c r="P7" s="3">
        <f>ROUND(H7+L7,5)</f>
        <v>178192</v>
      </c>
      <c r="Q7" s="16"/>
      <c r="R7" s="3">
        <f>ROUND(J7+N7,5)</f>
        <v>182322</v>
      </c>
      <c r="S7" s="16"/>
      <c r="T7" s="3">
        <v>0</v>
      </c>
      <c r="U7" s="16"/>
      <c r="V7" s="3"/>
      <c r="W7" s="16"/>
      <c r="X7" s="3">
        <v>0</v>
      </c>
      <c r="Y7" s="16"/>
      <c r="Z7" s="3"/>
      <c r="AA7" s="16"/>
      <c r="AB7" s="3">
        <v>0</v>
      </c>
      <c r="AC7" s="16"/>
      <c r="AD7" s="3"/>
      <c r="AE7" s="16"/>
      <c r="AF7" s="3">
        <v>0</v>
      </c>
      <c r="AG7" s="16"/>
      <c r="AH7" s="3"/>
      <c r="AI7" s="16"/>
      <c r="AJ7" s="3">
        <f>ROUND(X7+AB7+AF7,5)</f>
        <v>0</v>
      </c>
      <c r="AK7" s="16"/>
      <c r="AL7" s="3"/>
      <c r="AM7" s="16"/>
      <c r="AN7" s="3">
        <v>0</v>
      </c>
      <c r="AO7" s="16"/>
      <c r="AP7" s="3"/>
      <c r="AQ7" s="16"/>
      <c r="AR7" s="3">
        <v>0</v>
      </c>
      <c r="AS7" s="16"/>
      <c r="AT7" s="16"/>
      <c r="AU7" s="16"/>
      <c r="AV7" s="3">
        <v>0</v>
      </c>
      <c r="AW7" s="16"/>
      <c r="AX7" s="3"/>
      <c r="AY7" s="16"/>
      <c r="AZ7" s="3">
        <f>ROUND(AR7+AV7,5)</f>
        <v>0</v>
      </c>
      <c r="BA7" s="16"/>
      <c r="BB7" s="3"/>
      <c r="BC7" s="16"/>
      <c r="BD7" s="3">
        <v>0</v>
      </c>
      <c r="BE7" s="16"/>
      <c r="BF7" s="3"/>
      <c r="BG7" s="16"/>
      <c r="BH7" s="3">
        <v>0</v>
      </c>
      <c r="BI7" s="16"/>
      <c r="BJ7" s="3"/>
      <c r="BK7" s="16"/>
      <c r="BL7" s="3">
        <v>0</v>
      </c>
      <c r="BM7" s="16"/>
      <c r="BN7" s="16"/>
      <c r="BO7" s="16"/>
      <c r="BP7" s="3">
        <f>ROUND(BD7+BH7+BL7,5)</f>
        <v>0</v>
      </c>
      <c r="BQ7" s="16"/>
      <c r="BR7" s="3"/>
      <c r="BS7" s="16"/>
      <c r="BT7" s="3">
        <v>0</v>
      </c>
      <c r="BU7" s="16"/>
      <c r="BV7" s="3"/>
      <c r="BW7" s="16"/>
      <c r="BX7" s="3">
        <v>0</v>
      </c>
      <c r="BY7" s="16"/>
      <c r="BZ7" s="3"/>
      <c r="CA7" s="16"/>
      <c r="CB7" s="3">
        <v>0</v>
      </c>
      <c r="CC7" s="16"/>
      <c r="CD7" s="3"/>
      <c r="CE7" s="16"/>
      <c r="CF7" s="3">
        <f>ROUND(BT7+BX7+CB7,5)</f>
        <v>0</v>
      </c>
      <c r="CG7" s="16"/>
      <c r="CH7" s="3"/>
      <c r="CI7" s="16"/>
      <c r="CJ7" s="3">
        <f>ROUND(AJ7+AN7+AZ7+BP7+CF7,5)</f>
        <v>0</v>
      </c>
      <c r="CK7" s="16"/>
      <c r="CL7" s="3"/>
      <c r="CM7" s="16"/>
      <c r="CN7" s="3">
        <v>0</v>
      </c>
      <c r="CO7" s="16"/>
      <c r="CP7" s="16"/>
      <c r="CQ7" s="16"/>
      <c r="CR7" s="3">
        <v>0</v>
      </c>
      <c r="CS7" s="16"/>
      <c r="CT7" s="16"/>
      <c r="CU7" s="16"/>
      <c r="CV7" s="3">
        <v>0</v>
      </c>
      <c r="CW7" s="16"/>
      <c r="CX7" s="16"/>
      <c r="CY7" s="16"/>
      <c r="CZ7" s="3">
        <f>ROUND(CN7+CR7+CV7,5)</f>
        <v>0</v>
      </c>
      <c r="DA7" s="16"/>
      <c r="DB7" s="16"/>
      <c r="DC7" s="16"/>
      <c r="DD7" s="3">
        <v>0</v>
      </c>
      <c r="DE7" s="16"/>
      <c r="DF7" s="16"/>
      <c r="DG7" s="16"/>
      <c r="DH7" s="3">
        <v>0</v>
      </c>
      <c r="DI7" s="16"/>
      <c r="DJ7" s="3">
        <v>0</v>
      </c>
      <c r="DK7" s="16"/>
      <c r="DL7" s="3">
        <f>ROUND(P7+T7+CJ7+CZ7+DD7+DH7,5)</f>
        <v>178192</v>
      </c>
      <c r="DM7" s="16"/>
      <c r="DN7" s="3">
        <f>ROUND(R7+V7+CL7+DB7+DF7+DJ7,5)</f>
        <v>182322</v>
      </c>
    </row>
    <row r="8" spans="1:118" x14ac:dyDescent="0.25">
      <c r="A8" s="2"/>
      <c r="B8" s="2"/>
      <c r="C8" s="2"/>
      <c r="D8" s="2"/>
      <c r="E8" s="2"/>
      <c r="F8" s="2" t="s">
        <v>135</v>
      </c>
      <c r="G8" s="2"/>
      <c r="H8" s="3">
        <v>0</v>
      </c>
      <c r="I8" s="16"/>
      <c r="J8" s="3"/>
      <c r="K8" s="16"/>
      <c r="L8" s="3">
        <v>-9079.01</v>
      </c>
      <c r="M8" s="16"/>
      <c r="N8" s="3">
        <v>-9400</v>
      </c>
      <c r="O8" s="16"/>
      <c r="P8" s="3">
        <f>ROUND(H8+L8,5)</f>
        <v>-9079.01</v>
      </c>
      <c r="Q8" s="16"/>
      <c r="R8" s="3">
        <f>ROUND(J8+N8,5)</f>
        <v>-9400</v>
      </c>
      <c r="S8" s="16"/>
      <c r="T8" s="3">
        <v>0</v>
      </c>
      <c r="U8" s="16"/>
      <c r="V8" s="3"/>
      <c r="W8" s="16"/>
      <c r="X8" s="3">
        <v>0</v>
      </c>
      <c r="Y8" s="16"/>
      <c r="Z8" s="3"/>
      <c r="AA8" s="16"/>
      <c r="AB8" s="3">
        <v>0</v>
      </c>
      <c r="AC8" s="16"/>
      <c r="AD8" s="3"/>
      <c r="AE8" s="16"/>
      <c r="AF8" s="3">
        <v>0</v>
      </c>
      <c r="AG8" s="16"/>
      <c r="AH8" s="3"/>
      <c r="AI8" s="16"/>
      <c r="AJ8" s="3">
        <f>ROUND(X8+AB8+AF8,5)</f>
        <v>0</v>
      </c>
      <c r="AK8" s="16"/>
      <c r="AL8" s="3"/>
      <c r="AM8" s="16"/>
      <c r="AN8" s="3">
        <v>0</v>
      </c>
      <c r="AO8" s="16"/>
      <c r="AP8" s="3"/>
      <c r="AQ8" s="16"/>
      <c r="AR8" s="3">
        <v>0</v>
      </c>
      <c r="AS8" s="16"/>
      <c r="AT8" s="16"/>
      <c r="AU8" s="16"/>
      <c r="AV8" s="3">
        <v>0</v>
      </c>
      <c r="AW8" s="16"/>
      <c r="AX8" s="3"/>
      <c r="AY8" s="16"/>
      <c r="AZ8" s="3">
        <f>ROUND(AR8+AV8,5)</f>
        <v>0</v>
      </c>
      <c r="BA8" s="16"/>
      <c r="BB8" s="3"/>
      <c r="BC8" s="16"/>
      <c r="BD8" s="3">
        <v>0</v>
      </c>
      <c r="BE8" s="16"/>
      <c r="BF8" s="3"/>
      <c r="BG8" s="16"/>
      <c r="BH8" s="3">
        <v>0</v>
      </c>
      <c r="BI8" s="16"/>
      <c r="BJ8" s="3"/>
      <c r="BK8" s="16"/>
      <c r="BL8" s="3">
        <v>0</v>
      </c>
      <c r="BM8" s="16"/>
      <c r="BN8" s="16"/>
      <c r="BO8" s="16"/>
      <c r="BP8" s="3">
        <f>ROUND(BD8+BH8+BL8,5)</f>
        <v>0</v>
      </c>
      <c r="BQ8" s="16"/>
      <c r="BR8" s="3"/>
      <c r="BS8" s="16"/>
      <c r="BT8" s="3">
        <v>0</v>
      </c>
      <c r="BU8" s="16"/>
      <c r="BV8" s="3"/>
      <c r="BW8" s="16"/>
      <c r="BX8" s="3">
        <v>0</v>
      </c>
      <c r="BY8" s="16"/>
      <c r="BZ8" s="3"/>
      <c r="CA8" s="16"/>
      <c r="CB8" s="3">
        <v>0</v>
      </c>
      <c r="CC8" s="16"/>
      <c r="CD8" s="3"/>
      <c r="CE8" s="16"/>
      <c r="CF8" s="3">
        <f>ROUND(BT8+BX8+CB8,5)</f>
        <v>0</v>
      </c>
      <c r="CG8" s="16"/>
      <c r="CH8" s="3"/>
      <c r="CI8" s="16"/>
      <c r="CJ8" s="3">
        <f>ROUND(AJ8+AN8+AZ8+BP8+CF8,5)</f>
        <v>0</v>
      </c>
      <c r="CK8" s="16"/>
      <c r="CL8" s="3"/>
      <c r="CM8" s="16"/>
      <c r="CN8" s="3">
        <v>0</v>
      </c>
      <c r="CO8" s="16"/>
      <c r="CP8" s="16"/>
      <c r="CQ8" s="16"/>
      <c r="CR8" s="3">
        <v>0</v>
      </c>
      <c r="CS8" s="16"/>
      <c r="CT8" s="16"/>
      <c r="CU8" s="16"/>
      <c r="CV8" s="3">
        <v>0</v>
      </c>
      <c r="CW8" s="16"/>
      <c r="CX8" s="16"/>
      <c r="CY8" s="16"/>
      <c r="CZ8" s="3">
        <f>ROUND(CN8+CR8+CV8,5)</f>
        <v>0</v>
      </c>
      <c r="DA8" s="16"/>
      <c r="DB8" s="16"/>
      <c r="DC8" s="16"/>
      <c r="DD8" s="3">
        <v>0</v>
      </c>
      <c r="DE8" s="16"/>
      <c r="DF8" s="16"/>
      <c r="DG8" s="16"/>
      <c r="DH8" s="3">
        <v>0</v>
      </c>
      <c r="DI8" s="16"/>
      <c r="DJ8" s="3">
        <v>0</v>
      </c>
      <c r="DK8" s="16"/>
      <c r="DL8" s="3">
        <f>ROUND(P8+T8+CJ8+CZ8+DD8+DH8,5)</f>
        <v>-9079.01</v>
      </c>
      <c r="DM8" s="16"/>
      <c r="DN8" s="3">
        <f>ROUND(R8+V8+CL8+DB8+DF8+DJ8,5)</f>
        <v>-9400</v>
      </c>
    </row>
    <row r="9" spans="1:118" x14ac:dyDescent="0.25">
      <c r="A9" s="2"/>
      <c r="B9" s="2"/>
      <c r="C9" s="2"/>
      <c r="D9" s="2"/>
      <c r="E9" s="2"/>
      <c r="F9" s="2" t="s">
        <v>136</v>
      </c>
      <c r="G9" s="2"/>
      <c r="H9" s="3">
        <v>0</v>
      </c>
      <c r="I9" s="16"/>
      <c r="J9" s="3"/>
      <c r="K9" s="16"/>
      <c r="L9" s="3">
        <v>3555</v>
      </c>
      <c r="M9" s="16"/>
      <c r="N9" s="3">
        <v>2656</v>
      </c>
      <c r="O9" s="16"/>
      <c r="P9" s="3">
        <f>ROUND(H9+L9,5)</f>
        <v>3555</v>
      </c>
      <c r="Q9" s="16"/>
      <c r="R9" s="3">
        <f>ROUND(J9+N9,5)</f>
        <v>2656</v>
      </c>
      <c r="S9" s="16"/>
      <c r="T9" s="3">
        <v>0</v>
      </c>
      <c r="U9" s="16"/>
      <c r="V9" s="3"/>
      <c r="W9" s="16"/>
      <c r="X9" s="3">
        <v>0</v>
      </c>
      <c r="Y9" s="16"/>
      <c r="Z9" s="3"/>
      <c r="AA9" s="16"/>
      <c r="AB9" s="3">
        <v>0</v>
      </c>
      <c r="AC9" s="16"/>
      <c r="AD9" s="3"/>
      <c r="AE9" s="16"/>
      <c r="AF9" s="3">
        <v>0</v>
      </c>
      <c r="AG9" s="16"/>
      <c r="AH9" s="3"/>
      <c r="AI9" s="16"/>
      <c r="AJ9" s="3">
        <f>ROUND(X9+AB9+AF9,5)</f>
        <v>0</v>
      </c>
      <c r="AK9" s="16"/>
      <c r="AL9" s="3"/>
      <c r="AM9" s="16"/>
      <c r="AN9" s="3">
        <v>0</v>
      </c>
      <c r="AO9" s="16"/>
      <c r="AP9" s="3"/>
      <c r="AQ9" s="16"/>
      <c r="AR9" s="3">
        <v>0</v>
      </c>
      <c r="AS9" s="16"/>
      <c r="AT9" s="16"/>
      <c r="AU9" s="16"/>
      <c r="AV9" s="3">
        <v>0</v>
      </c>
      <c r="AW9" s="16"/>
      <c r="AX9" s="3"/>
      <c r="AY9" s="16"/>
      <c r="AZ9" s="3">
        <f>ROUND(AR9+AV9,5)</f>
        <v>0</v>
      </c>
      <c r="BA9" s="16"/>
      <c r="BB9" s="3"/>
      <c r="BC9" s="16"/>
      <c r="BD9" s="3">
        <v>0</v>
      </c>
      <c r="BE9" s="16"/>
      <c r="BF9" s="3"/>
      <c r="BG9" s="16"/>
      <c r="BH9" s="3">
        <v>0</v>
      </c>
      <c r="BI9" s="16"/>
      <c r="BJ9" s="3"/>
      <c r="BK9" s="16"/>
      <c r="BL9" s="3">
        <v>0</v>
      </c>
      <c r="BM9" s="16"/>
      <c r="BN9" s="16"/>
      <c r="BO9" s="16"/>
      <c r="BP9" s="3">
        <f>ROUND(BD9+BH9+BL9,5)</f>
        <v>0</v>
      </c>
      <c r="BQ9" s="16"/>
      <c r="BR9" s="3"/>
      <c r="BS9" s="16"/>
      <c r="BT9" s="3">
        <v>0</v>
      </c>
      <c r="BU9" s="16"/>
      <c r="BV9" s="3"/>
      <c r="BW9" s="16"/>
      <c r="BX9" s="3">
        <v>0</v>
      </c>
      <c r="BY9" s="16"/>
      <c r="BZ9" s="3"/>
      <c r="CA9" s="16"/>
      <c r="CB9" s="3">
        <v>0</v>
      </c>
      <c r="CC9" s="16"/>
      <c r="CD9" s="3"/>
      <c r="CE9" s="16"/>
      <c r="CF9" s="3">
        <f>ROUND(BT9+BX9+CB9,5)</f>
        <v>0</v>
      </c>
      <c r="CG9" s="16"/>
      <c r="CH9" s="3"/>
      <c r="CI9" s="16"/>
      <c r="CJ9" s="3">
        <f>ROUND(AJ9+AN9+AZ9+BP9+CF9,5)</f>
        <v>0</v>
      </c>
      <c r="CK9" s="16"/>
      <c r="CL9" s="3"/>
      <c r="CM9" s="16"/>
      <c r="CN9" s="3">
        <v>0</v>
      </c>
      <c r="CO9" s="16"/>
      <c r="CP9" s="16"/>
      <c r="CQ9" s="16"/>
      <c r="CR9" s="3">
        <v>0</v>
      </c>
      <c r="CS9" s="16"/>
      <c r="CT9" s="16"/>
      <c r="CU9" s="16"/>
      <c r="CV9" s="3">
        <v>0</v>
      </c>
      <c r="CW9" s="16"/>
      <c r="CX9" s="16"/>
      <c r="CY9" s="16"/>
      <c r="CZ9" s="3">
        <f>ROUND(CN9+CR9+CV9,5)</f>
        <v>0</v>
      </c>
      <c r="DA9" s="16"/>
      <c r="DB9" s="16"/>
      <c r="DC9" s="16"/>
      <c r="DD9" s="3">
        <v>0</v>
      </c>
      <c r="DE9" s="16"/>
      <c r="DF9" s="16"/>
      <c r="DG9" s="16"/>
      <c r="DH9" s="3">
        <v>0</v>
      </c>
      <c r="DI9" s="16"/>
      <c r="DJ9" s="3">
        <v>0</v>
      </c>
      <c r="DK9" s="16"/>
      <c r="DL9" s="3">
        <f>ROUND(P9+T9+CJ9+CZ9+DD9+DH9,5)</f>
        <v>3555</v>
      </c>
      <c r="DM9" s="16"/>
      <c r="DN9" s="3">
        <f>ROUND(R9+V9+CL9+DB9+DF9+DJ9,5)</f>
        <v>2656</v>
      </c>
    </row>
    <row r="10" spans="1:118" ht="15.75" thickBot="1" x14ac:dyDescent="0.3">
      <c r="A10" s="2"/>
      <c r="B10" s="2"/>
      <c r="C10" s="2"/>
      <c r="D10" s="2"/>
      <c r="E10" s="2"/>
      <c r="F10" s="2" t="s">
        <v>137</v>
      </c>
      <c r="G10" s="2"/>
      <c r="H10" s="6">
        <v>0</v>
      </c>
      <c r="I10" s="16"/>
      <c r="J10" s="3"/>
      <c r="K10" s="16"/>
      <c r="L10" s="6">
        <v>85</v>
      </c>
      <c r="M10" s="16"/>
      <c r="N10" s="6"/>
      <c r="O10" s="16"/>
      <c r="P10" s="6">
        <f>ROUND(H10+L10,5)</f>
        <v>85</v>
      </c>
      <c r="Q10" s="16"/>
      <c r="R10" s="6"/>
      <c r="S10" s="16"/>
      <c r="T10" s="6">
        <v>0</v>
      </c>
      <c r="U10" s="16"/>
      <c r="V10" s="3"/>
      <c r="W10" s="16"/>
      <c r="X10" s="6">
        <v>0</v>
      </c>
      <c r="Y10" s="16"/>
      <c r="Z10" s="3"/>
      <c r="AA10" s="16"/>
      <c r="AB10" s="6">
        <v>0</v>
      </c>
      <c r="AC10" s="16"/>
      <c r="AD10" s="3"/>
      <c r="AE10" s="16"/>
      <c r="AF10" s="6">
        <v>0</v>
      </c>
      <c r="AG10" s="16"/>
      <c r="AH10" s="3"/>
      <c r="AI10" s="16"/>
      <c r="AJ10" s="6">
        <f>ROUND(X10+AB10+AF10,5)</f>
        <v>0</v>
      </c>
      <c r="AK10" s="16"/>
      <c r="AL10" s="3"/>
      <c r="AM10" s="16"/>
      <c r="AN10" s="6">
        <v>0</v>
      </c>
      <c r="AO10" s="16"/>
      <c r="AP10" s="3"/>
      <c r="AQ10" s="16"/>
      <c r="AR10" s="6">
        <v>0</v>
      </c>
      <c r="AS10" s="16"/>
      <c r="AT10" s="16"/>
      <c r="AU10" s="16"/>
      <c r="AV10" s="6">
        <v>0</v>
      </c>
      <c r="AW10" s="16"/>
      <c r="AX10" s="3"/>
      <c r="AY10" s="16"/>
      <c r="AZ10" s="6">
        <f>ROUND(AR10+AV10,5)</f>
        <v>0</v>
      </c>
      <c r="BA10" s="16"/>
      <c r="BB10" s="3"/>
      <c r="BC10" s="16"/>
      <c r="BD10" s="6">
        <v>0</v>
      </c>
      <c r="BE10" s="16"/>
      <c r="BF10" s="3"/>
      <c r="BG10" s="16"/>
      <c r="BH10" s="6">
        <v>0</v>
      </c>
      <c r="BI10" s="16"/>
      <c r="BJ10" s="3"/>
      <c r="BK10" s="16"/>
      <c r="BL10" s="6">
        <v>0</v>
      </c>
      <c r="BM10" s="16"/>
      <c r="BN10" s="16"/>
      <c r="BO10" s="16"/>
      <c r="BP10" s="6">
        <f>ROUND(BD10+BH10+BL10,5)</f>
        <v>0</v>
      </c>
      <c r="BQ10" s="16"/>
      <c r="BR10" s="3"/>
      <c r="BS10" s="16"/>
      <c r="BT10" s="6">
        <v>0</v>
      </c>
      <c r="BU10" s="16"/>
      <c r="BV10" s="3"/>
      <c r="BW10" s="16"/>
      <c r="BX10" s="6">
        <v>0</v>
      </c>
      <c r="BY10" s="16"/>
      <c r="BZ10" s="3"/>
      <c r="CA10" s="16"/>
      <c r="CB10" s="6">
        <v>0</v>
      </c>
      <c r="CC10" s="16"/>
      <c r="CD10" s="3"/>
      <c r="CE10" s="16"/>
      <c r="CF10" s="6">
        <f>ROUND(BT10+BX10+CB10,5)</f>
        <v>0</v>
      </c>
      <c r="CG10" s="16"/>
      <c r="CH10" s="3"/>
      <c r="CI10" s="16"/>
      <c r="CJ10" s="6">
        <f>ROUND(AJ10+AN10+AZ10+BP10+CF10,5)</f>
        <v>0</v>
      </c>
      <c r="CK10" s="16"/>
      <c r="CL10" s="3"/>
      <c r="CM10" s="16"/>
      <c r="CN10" s="6">
        <v>0</v>
      </c>
      <c r="CO10" s="16"/>
      <c r="CP10" s="16"/>
      <c r="CQ10" s="16"/>
      <c r="CR10" s="6">
        <v>0</v>
      </c>
      <c r="CS10" s="16"/>
      <c r="CT10" s="16"/>
      <c r="CU10" s="16"/>
      <c r="CV10" s="6">
        <v>0</v>
      </c>
      <c r="CW10" s="16"/>
      <c r="CX10" s="16"/>
      <c r="CY10" s="16"/>
      <c r="CZ10" s="6">
        <f>ROUND(CN10+CR10+CV10,5)</f>
        <v>0</v>
      </c>
      <c r="DA10" s="16"/>
      <c r="DB10" s="16"/>
      <c r="DC10" s="16"/>
      <c r="DD10" s="6">
        <v>0</v>
      </c>
      <c r="DE10" s="16"/>
      <c r="DF10" s="16"/>
      <c r="DG10" s="16"/>
      <c r="DH10" s="6">
        <v>0</v>
      </c>
      <c r="DI10" s="16"/>
      <c r="DJ10" s="6">
        <v>0</v>
      </c>
      <c r="DK10" s="16"/>
      <c r="DL10" s="6">
        <f>ROUND(P10+T10+CJ10+CZ10+DD10+DH10,5)</f>
        <v>85</v>
      </c>
      <c r="DM10" s="16"/>
      <c r="DN10" s="6">
        <f>ROUND(R10+V10+CL10+DB10+DF10+DJ10,5)</f>
        <v>0</v>
      </c>
    </row>
    <row r="11" spans="1:118" x14ac:dyDescent="0.25">
      <c r="A11" s="2"/>
      <c r="B11" s="2"/>
      <c r="C11" s="2"/>
      <c r="D11" s="2"/>
      <c r="E11" s="2" t="s">
        <v>138</v>
      </c>
      <c r="F11" s="2"/>
      <c r="G11" s="2"/>
      <c r="H11" s="3">
        <f>ROUND(SUM(H6:H10),5)</f>
        <v>0</v>
      </c>
      <c r="I11" s="16"/>
      <c r="J11" s="3"/>
      <c r="K11" s="16"/>
      <c r="L11" s="3">
        <f>ROUND(SUM(L6:L10),5)</f>
        <v>172752.99</v>
      </c>
      <c r="M11" s="16"/>
      <c r="N11" s="3">
        <f>ROUND(SUM(N6:N10),5)</f>
        <v>175578</v>
      </c>
      <c r="O11" s="16"/>
      <c r="P11" s="3">
        <f>ROUND(H11+L11,5)</f>
        <v>172752.99</v>
      </c>
      <c r="Q11" s="16"/>
      <c r="R11" s="3">
        <f>ROUND(J11+N11,5)</f>
        <v>175578</v>
      </c>
      <c r="S11" s="16"/>
      <c r="T11" s="3">
        <f>ROUND(SUM(T6:T10),5)</f>
        <v>0</v>
      </c>
      <c r="U11" s="16"/>
      <c r="V11" s="3"/>
      <c r="W11" s="16"/>
      <c r="X11" s="3">
        <f>ROUND(SUM(X6:X10),5)</f>
        <v>0</v>
      </c>
      <c r="Y11" s="16"/>
      <c r="Z11" s="3"/>
      <c r="AA11" s="16"/>
      <c r="AB11" s="3">
        <f>ROUND(SUM(AB6:AB10),5)</f>
        <v>0</v>
      </c>
      <c r="AC11" s="16"/>
      <c r="AD11" s="3"/>
      <c r="AE11" s="16"/>
      <c r="AF11" s="3">
        <f>ROUND(SUM(AF6:AF10),5)</f>
        <v>0</v>
      </c>
      <c r="AG11" s="16"/>
      <c r="AH11" s="3"/>
      <c r="AI11" s="16"/>
      <c r="AJ11" s="3">
        <f>ROUND(X11+AB11+AF11,5)</f>
        <v>0</v>
      </c>
      <c r="AK11" s="16"/>
      <c r="AL11" s="3"/>
      <c r="AM11" s="16"/>
      <c r="AN11" s="3">
        <f>ROUND(SUM(AN6:AN10),5)</f>
        <v>0</v>
      </c>
      <c r="AO11" s="16"/>
      <c r="AP11" s="3"/>
      <c r="AQ11" s="16"/>
      <c r="AR11" s="3">
        <f>ROUND(SUM(AR6:AR10),5)</f>
        <v>0</v>
      </c>
      <c r="AS11" s="16"/>
      <c r="AT11" s="16"/>
      <c r="AU11" s="16"/>
      <c r="AV11" s="3">
        <f>ROUND(SUM(AV6:AV10),5)</f>
        <v>0</v>
      </c>
      <c r="AW11" s="16"/>
      <c r="AX11" s="3"/>
      <c r="AY11" s="16"/>
      <c r="AZ11" s="3">
        <f>ROUND(AR11+AV11,5)</f>
        <v>0</v>
      </c>
      <c r="BA11" s="16"/>
      <c r="BB11" s="3"/>
      <c r="BC11" s="16"/>
      <c r="BD11" s="3">
        <f>ROUND(SUM(BD6:BD10),5)</f>
        <v>0</v>
      </c>
      <c r="BE11" s="16"/>
      <c r="BF11" s="3"/>
      <c r="BG11" s="16"/>
      <c r="BH11" s="3">
        <f>ROUND(SUM(BH6:BH10),5)</f>
        <v>0</v>
      </c>
      <c r="BI11" s="16"/>
      <c r="BJ11" s="3"/>
      <c r="BK11" s="16"/>
      <c r="BL11" s="3">
        <f>ROUND(SUM(BL6:BL10),5)</f>
        <v>0</v>
      </c>
      <c r="BM11" s="16"/>
      <c r="BN11" s="16"/>
      <c r="BO11" s="16"/>
      <c r="BP11" s="3">
        <f>ROUND(BD11+BH11+BL11,5)</f>
        <v>0</v>
      </c>
      <c r="BQ11" s="16"/>
      <c r="BR11" s="3"/>
      <c r="BS11" s="16"/>
      <c r="BT11" s="3">
        <f>ROUND(SUM(BT6:BT10),5)</f>
        <v>0</v>
      </c>
      <c r="BU11" s="16"/>
      <c r="BV11" s="3"/>
      <c r="BW11" s="16"/>
      <c r="BX11" s="3">
        <f>ROUND(SUM(BX6:BX10),5)</f>
        <v>0</v>
      </c>
      <c r="BY11" s="16"/>
      <c r="BZ11" s="3"/>
      <c r="CA11" s="16"/>
      <c r="CB11" s="3">
        <f>ROUND(SUM(CB6:CB10),5)</f>
        <v>0</v>
      </c>
      <c r="CC11" s="16"/>
      <c r="CD11" s="3"/>
      <c r="CE11" s="16"/>
      <c r="CF11" s="3">
        <f>ROUND(BT11+BX11+CB11,5)</f>
        <v>0</v>
      </c>
      <c r="CG11" s="16"/>
      <c r="CH11" s="3"/>
      <c r="CI11" s="16"/>
      <c r="CJ11" s="3">
        <f>ROUND(AJ11+AN11+AZ11+BP11+CF11,5)</f>
        <v>0</v>
      </c>
      <c r="CK11" s="16"/>
      <c r="CL11" s="3"/>
      <c r="CM11" s="16"/>
      <c r="CN11" s="3">
        <f>ROUND(SUM(CN6:CN10),5)</f>
        <v>0</v>
      </c>
      <c r="CO11" s="16"/>
      <c r="CP11" s="16"/>
      <c r="CQ11" s="16"/>
      <c r="CR11" s="3">
        <f>ROUND(SUM(CR6:CR10),5)</f>
        <v>0</v>
      </c>
      <c r="CS11" s="16"/>
      <c r="CT11" s="16"/>
      <c r="CU11" s="16"/>
      <c r="CV11" s="3">
        <f>ROUND(SUM(CV6:CV10),5)</f>
        <v>0</v>
      </c>
      <c r="CW11" s="16"/>
      <c r="CX11" s="16"/>
      <c r="CY11" s="16"/>
      <c r="CZ11" s="3">
        <f>ROUND(CN11+CR11+CV11,5)</f>
        <v>0</v>
      </c>
      <c r="DA11" s="16"/>
      <c r="DB11" s="16"/>
      <c r="DC11" s="16"/>
      <c r="DD11" s="3">
        <f>ROUND(SUM(DD6:DD10),5)</f>
        <v>0</v>
      </c>
      <c r="DE11" s="16"/>
      <c r="DF11" s="16"/>
      <c r="DG11" s="16"/>
      <c r="DH11" s="3">
        <f>ROUND(SUM(DH6:DH10),5)</f>
        <v>0</v>
      </c>
      <c r="DI11" s="16"/>
      <c r="DJ11" s="3">
        <f>ROUND(SUM(DJ6:DJ10),5)</f>
        <v>0</v>
      </c>
      <c r="DK11" s="16"/>
      <c r="DL11" s="3">
        <f>ROUND(P11+T11+CJ11+CZ11+DD11+DH11,5)</f>
        <v>172752.99</v>
      </c>
      <c r="DM11" s="16"/>
      <c r="DN11" s="3">
        <f>ROUND(R11+V11+CL11+DB11+DF11+DJ11,5)</f>
        <v>175578</v>
      </c>
    </row>
    <row r="12" spans="1:118" x14ac:dyDescent="0.25">
      <c r="A12" s="2"/>
      <c r="B12" s="2"/>
      <c r="C12" s="2"/>
      <c r="D12" s="2"/>
      <c r="E12" s="2" t="s">
        <v>139</v>
      </c>
      <c r="F12" s="2"/>
      <c r="G12" s="2"/>
      <c r="H12" s="3"/>
      <c r="I12" s="16"/>
      <c r="J12" s="3"/>
      <c r="K12" s="16"/>
      <c r="L12" s="3"/>
      <c r="M12" s="16"/>
      <c r="N12" s="3"/>
      <c r="O12" s="16"/>
      <c r="P12" s="3"/>
      <c r="Q12" s="16"/>
      <c r="R12" s="3"/>
      <c r="S12" s="16"/>
      <c r="T12" s="3"/>
      <c r="U12" s="16"/>
      <c r="V12" s="3"/>
      <c r="W12" s="16"/>
      <c r="X12" s="3"/>
      <c r="Y12" s="16"/>
      <c r="Z12" s="3"/>
      <c r="AA12" s="16"/>
      <c r="AB12" s="3"/>
      <c r="AC12" s="16"/>
      <c r="AD12" s="3"/>
      <c r="AE12" s="16"/>
      <c r="AF12" s="3"/>
      <c r="AG12" s="16"/>
      <c r="AH12" s="3"/>
      <c r="AI12" s="16"/>
      <c r="AJ12" s="3"/>
      <c r="AK12" s="16"/>
      <c r="AL12" s="3"/>
      <c r="AM12" s="16"/>
      <c r="AN12" s="3"/>
      <c r="AO12" s="16"/>
      <c r="AP12" s="3"/>
      <c r="AQ12" s="16"/>
      <c r="AR12" s="3"/>
      <c r="AS12" s="16"/>
      <c r="AT12" s="16"/>
      <c r="AU12" s="16"/>
      <c r="AV12" s="3"/>
      <c r="AW12" s="16"/>
      <c r="AX12" s="3"/>
      <c r="AY12" s="16"/>
      <c r="AZ12" s="3"/>
      <c r="BA12" s="16"/>
      <c r="BB12" s="3"/>
      <c r="BC12" s="16"/>
      <c r="BD12" s="3"/>
      <c r="BE12" s="16"/>
      <c r="BF12" s="3"/>
      <c r="BG12" s="16"/>
      <c r="BH12" s="3"/>
      <c r="BI12" s="16"/>
      <c r="BJ12" s="3"/>
      <c r="BK12" s="16"/>
      <c r="BL12" s="3"/>
      <c r="BM12" s="16"/>
      <c r="BN12" s="16"/>
      <c r="BO12" s="16"/>
      <c r="BP12" s="3"/>
      <c r="BQ12" s="16"/>
      <c r="BR12" s="3"/>
      <c r="BS12" s="16"/>
      <c r="BT12" s="3"/>
      <c r="BU12" s="16"/>
      <c r="BV12" s="3"/>
      <c r="BW12" s="16"/>
      <c r="BX12" s="3"/>
      <c r="BY12" s="16"/>
      <c r="BZ12" s="3"/>
      <c r="CA12" s="16"/>
      <c r="CB12" s="3"/>
      <c r="CC12" s="16"/>
      <c r="CD12" s="3"/>
      <c r="CE12" s="16"/>
      <c r="CF12" s="3"/>
      <c r="CG12" s="16"/>
      <c r="CH12" s="3"/>
      <c r="CI12" s="16"/>
      <c r="CJ12" s="3"/>
      <c r="CK12" s="16"/>
      <c r="CL12" s="3"/>
      <c r="CM12" s="16"/>
      <c r="CN12" s="3"/>
      <c r="CO12" s="16"/>
      <c r="CP12" s="16"/>
      <c r="CQ12" s="16"/>
      <c r="CR12" s="3"/>
      <c r="CS12" s="16"/>
      <c r="CT12" s="16"/>
      <c r="CU12" s="16"/>
      <c r="CV12" s="3"/>
      <c r="CW12" s="16"/>
      <c r="CX12" s="16"/>
      <c r="CY12" s="16"/>
      <c r="CZ12" s="3"/>
      <c r="DA12" s="16"/>
      <c r="DB12" s="16"/>
      <c r="DC12" s="16"/>
      <c r="DD12" s="3"/>
      <c r="DE12" s="16"/>
      <c r="DF12" s="16"/>
      <c r="DG12" s="16"/>
      <c r="DH12" s="3"/>
      <c r="DI12" s="16"/>
      <c r="DJ12" s="3"/>
      <c r="DK12" s="16"/>
      <c r="DL12" s="3"/>
      <c r="DM12" s="16"/>
      <c r="DN12" s="3"/>
    </row>
    <row r="13" spans="1:118" x14ac:dyDescent="0.25">
      <c r="A13" s="2"/>
      <c r="B13" s="2"/>
      <c r="C13" s="2"/>
      <c r="D13" s="2"/>
      <c r="E13" s="2"/>
      <c r="F13" s="2" t="s">
        <v>140</v>
      </c>
      <c r="G13" s="2"/>
      <c r="H13" s="3">
        <v>40</v>
      </c>
      <c r="I13" s="16"/>
      <c r="J13" s="3"/>
      <c r="K13" s="16"/>
      <c r="L13" s="3">
        <v>0</v>
      </c>
      <c r="M13" s="16"/>
      <c r="N13" s="3"/>
      <c r="O13" s="16"/>
      <c r="P13" s="3">
        <f t="shared" ref="P13:P19" si="0">ROUND(H13+L13,5)</f>
        <v>40</v>
      </c>
      <c r="Q13" s="16"/>
      <c r="R13" s="3"/>
      <c r="S13" s="16"/>
      <c r="T13" s="3">
        <v>51014</v>
      </c>
      <c r="U13" s="16"/>
      <c r="V13" s="3">
        <v>60000</v>
      </c>
      <c r="W13" s="16"/>
      <c r="X13" s="3">
        <v>0</v>
      </c>
      <c r="Y13" s="16"/>
      <c r="Z13" s="3"/>
      <c r="AA13" s="16"/>
      <c r="AB13" s="3">
        <v>0</v>
      </c>
      <c r="AC13" s="16"/>
      <c r="AD13" s="3"/>
      <c r="AE13" s="16"/>
      <c r="AF13" s="3">
        <v>0</v>
      </c>
      <c r="AG13" s="16"/>
      <c r="AH13" s="3"/>
      <c r="AI13" s="16"/>
      <c r="AJ13" s="3">
        <f t="shared" ref="AJ13:AJ19" si="1">ROUND(X13+AB13+AF13,5)</f>
        <v>0</v>
      </c>
      <c r="AK13" s="16"/>
      <c r="AL13" s="3"/>
      <c r="AM13" s="16"/>
      <c r="AN13" s="3">
        <v>0</v>
      </c>
      <c r="AO13" s="16"/>
      <c r="AP13" s="3"/>
      <c r="AQ13" s="16"/>
      <c r="AR13" s="3">
        <v>0</v>
      </c>
      <c r="AS13" s="16"/>
      <c r="AT13" s="16"/>
      <c r="AU13" s="16"/>
      <c r="AV13" s="3">
        <v>0</v>
      </c>
      <c r="AW13" s="16"/>
      <c r="AX13" s="3"/>
      <c r="AY13" s="16"/>
      <c r="AZ13" s="3">
        <f t="shared" ref="AZ13:AZ19" si="2">ROUND(AR13+AV13,5)</f>
        <v>0</v>
      </c>
      <c r="BA13" s="16"/>
      <c r="BB13" s="3"/>
      <c r="BC13" s="16"/>
      <c r="BD13" s="3">
        <v>0</v>
      </c>
      <c r="BE13" s="16"/>
      <c r="BF13" s="3"/>
      <c r="BG13" s="16"/>
      <c r="BH13" s="3">
        <v>0</v>
      </c>
      <c r="BI13" s="16"/>
      <c r="BJ13" s="3"/>
      <c r="BK13" s="16"/>
      <c r="BL13" s="3">
        <v>0</v>
      </c>
      <c r="BM13" s="16"/>
      <c r="BN13" s="16"/>
      <c r="BO13" s="16"/>
      <c r="BP13" s="3">
        <f t="shared" ref="BP13:BP19" si="3">ROUND(BD13+BH13+BL13,5)</f>
        <v>0</v>
      </c>
      <c r="BQ13" s="16"/>
      <c r="BR13" s="3"/>
      <c r="BS13" s="16"/>
      <c r="BT13" s="3">
        <v>0</v>
      </c>
      <c r="BU13" s="16"/>
      <c r="BV13" s="3"/>
      <c r="BW13" s="16"/>
      <c r="BX13" s="3">
        <v>0</v>
      </c>
      <c r="BY13" s="16"/>
      <c r="BZ13" s="3"/>
      <c r="CA13" s="16"/>
      <c r="CB13" s="3">
        <v>2660</v>
      </c>
      <c r="CC13" s="16"/>
      <c r="CD13" s="3">
        <v>0</v>
      </c>
      <c r="CE13" s="16"/>
      <c r="CF13" s="3">
        <f t="shared" ref="CF13:CF19" si="4">ROUND(BT13+BX13+CB13,5)</f>
        <v>2660</v>
      </c>
      <c r="CG13" s="16"/>
      <c r="CH13" s="3">
        <f>ROUND(BV13+BZ13+CD13,5)</f>
        <v>0</v>
      </c>
      <c r="CI13" s="16"/>
      <c r="CJ13" s="3">
        <f t="shared" ref="CJ13:CJ19" si="5">ROUND(AJ13+AN13+AZ13+BP13+CF13,5)</f>
        <v>2660</v>
      </c>
      <c r="CK13" s="16"/>
      <c r="CL13" s="3">
        <f>ROUND(AL13+AP13+BB13+BR13+CH13,5)</f>
        <v>0</v>
      </c>
      <c r="CM13" s="16"/>
      <c r="CN13" s="3">
        <v>0</v>
      </c>
      <c r="CO13" s="16"/>
      <c r="CP13" s="16"/>
      <c r="CQ13" s="16"/>
      <c r="CR13" s="3">
        <v>0</v>
      </c>
      <c r="CS13" s="16"/>
      <c r="CT13" s="16"/>
      <c r="CU13" s="16"/>
      <c r="CV13" s="3">
        <v>0</v>
      </c>
      <c r="CW13" s="16"/>
      <c r="CX13" s="16"/>
      <c r="CY13" s="16"/>
      <c r="CZ13" s="3">
        <f t="shared" ref="CZ13:CZ19" si="6">ROUND(CN13+CR13+CV13,5)</f>
        <v>0</v>
      </c>
      <c r="DA13" s="16"/>
      <c r="DB13" s="16"/>
      <c r="DC13" s="16"/>
      <c r="DD13" s="3">
        <v>0</v>
      </c>
      <c r="DE13" s="16"/>
      <c r="DF13" s="16"/>
      <c r="DG13" s="16"/>
      <c r="DH13" s="3">
        <v>0</v>
      </c>
      <c r="DI13" s="16"/>
      <c r="DJ13" s="3">
        <v>0</v>
      </c>
      <c r="DK13" s="16"/>
      <c r="DL13" s="3">
        <f t="shared" ref="DL13:DL19" si="7">ROUND(P13+T13+CJ13+CZ13+DD13+DH13,5)</f>
        <v>53714</v>
      </c>
      <c r="DM13" s="16"/>
      <c r="DN13" s="3">
        <f t="shared" ref="DN13:DN19" si="8">ROUND(R13+V13+CL13+DB13+DF13+DJ13,5)</f>
        <v>60000</v>
      </c>
    </row>
    <row r="14" spans="1:118" x14ac:dyDescent="0.25">
      <c r="A14" s="2"/>
      <c r="B14" s="2"/>
      <c r="C14" s="2"/>
      <c r="D14" s="2"/>
      <c r="E14" s="2"/>
      <c r="F14" s="2" t="s">
        <v>141</v>
      </c>
      <c r="G14" s="2"/>
      <c r="H14" s="3">
        <v>0</v>
      </c>
      <c r="I14" s="16"/>
      <c r="J14" s="3"/>
      <c r="K14" s="16"/>
      <c r="L14" s="3">
        <v>0</v>
      </c>
      <c r="M14" s="16"/>
      <c r="N14" s="3"/>
      <c r="O14" s="16"/>
      <c r="P14" s="3">
        <f t="shared" si="0"/>
        <v>0</v>
      </c>
      <c r="Q14" s="16"/>
      <c r="R14" s="3"/>
      <c r="S14" s="16"/>
      <c r="T14" s="3">
        <v>0</v>
      </c>
      <c r="U14" s="16"/>
      <c r="V14" s="3"/>
      <c r="W14" s="16"/>
      <c r="X14" s="3">
        <v>0</v>
      </c>
      <c r="Y14" s="16"/>
      <c r="Z14" s="3"/>
      <c r="AA14" s="16"/>
      <c r="AB14" s="3">
        <v>0</v>
      </c>
      <c r="AC14" s="16"/>
      <c r="AD14" s="3"/>
      <c r="AE14" s="16"/>
      <c r="AF14" s="3">
        <v>0</v>
      </c>
      <c r="AG14" s="16"/>
      <c r="AH14" s="3"/>
      <c r="AI14" s="16"/>
      <c r="AJ14" s="3">
        <f t="shared" si="1"/>
        <v>0</v>
      </c>
      <c r="AK14" s="16"/>
      <c r="AL14" s="3"/>
      <c r="AM14" s="16"/>
      <c r="AN14" s="3">
        <v>3643</v>
      </c>
      <c r="AO14" s="16"/>
      <c r="AP14" s="3"/>
      <c r="AQ14" s="16"/>
      <c r="AR14" s="3">
        <v>0</v>
      </c>
      <c r="AS14" s="16"/>
      <c r="AT14" s="16"/>
      <c r="AU14" s="16"/>
      <c r="AV14" s="3">
        <v>0</v>
      </c>
      <c r="AW14" s="16"/>
      <c r="AX14" s="3"/>
      <c r="AY14" s="16"/>
      <c r="AZ14" s="3">
        <f t="shared" si="2"/>
        <v>0</v>
      </c>
      <c r="BA14" s="16"/>
      <c r="BB14" s="3"/>
      <c r="BC14" s="16"/>
      <c r="BD14" s="3">
        <v>0</v>
      </c>
      <c r="BE14" s="16"/>
      <c r="BF14" s="3"/>
      <c r="BG14" s="16"/>
      <c r="BH14" s="3">
        <v>0</v>
      </c>
      <c r="BI14" s="16"/>
      <c r="BJ14" s="3"/>
      <c r="BK14" s="16"/>
      <c r="BL14" s="3">
        <v>0</v>
      </c>
      <c r="BM14" s="16"/>
      <c r="BN14" s="16"/>
      <c r="BO14" s="16"/>
      <c r="BP14" s="3">
        <f t="shared" si="3"/>
        <v>0</v>
      </c>
      <c r="BQ14" s="16"/>
      <c r="BR14" s="3"/>
      <c r="BS14" s="16"/>
      <c r="BT14" s="3">
        <v>0</v>
      </c>
      <c r="BU14" s="16"/>
      <c r="BV14" s="3"/>
      <c r="BW14" s="16"/>
      <c r="BX14" s="3">
        <v>39018</v>
      </c>
      <c r="BY14" s="16"/>
      <c r="BZ14" s="3">
        <v>10000</v>
      </c>
      <c r="CA14" s="16"/>
      <c r="CB14" s="3">
        <v>0</v>
      </c>
      <c r="CC14" s="16"/>
      <c r="CD14" s="3">
        <v>0</v>
      </c>
      <c r="CE14" s="16"/>
      <c r="CF14" s="3">
        <f t="shared" si="4"/>
        <v>39018</v>
      </c>
      <c r="CG14" s="16"/>
      <c r="CH14" s="3">
        <f>ROUND(BV14+BZ14+CD14,5)</f>
        <v>10000</v>
      </c>
      <c r="CI14" s="16"/>
      <c r="CJ14" s="3">
        <f t="shared" si="5"/>
        <v>42661</v>
      </c>
      <c r="CK14" s="16"/>
      <c r="CL14" s="3">
        <f>ROUND(AL14+AP14+BB14+BR14+CH14,5)</f>
        <v>10000</v>
      </c>
      <c r="CM14" s="16"/>
      <c r="CN14" s="3">
        <v>0</v>
      </c>
      <c r="CO14" s="16"/>
      <c r="CP14" s="16"/>
      <c r="CQ14" s="16"/>
      <c r="CR14" s="3">
        <v>0</v>
      </c>
      <c r="CS14" s="16"/>
      <c r="CT14" s="16"/>
      <c r="CU14" s="16"/>
      <c r="CV14" s="3">
        <v>0</v>
      </c>
      <c r="CW14" s="16"/>
      <c r="CX14" s="16"/>
      <c r="CY14" s="16"/>
      <c r="CZ14" s="3">
        <f t="shared" si="6"/>
        <v>0</v>
      </c>
      <c r="DA14" s="16"/>
      <c r="DB14" s="16"/>
      <c r="DC14" s="16"/>
      <c r="DD14" s="3">
        <v>0</v>
      </c>
      <c r="DE14" s="16"/>
      <c r="DF14" s="16"/>
      <c r="DG14" s="16"/>
      <c r="DH14" s="3">
        <v>0</v>
      </c>
      <c r="DI14" s="16"/>
      <c r="DJ14" s="3">
        <v>0</v>
      </c>
      <c r="DK14" s="16"/>
      <c r="DL14" s="3">
        <f t="shared" si="7"/>
        <v>42661</v>
      </c>
      <c r="DM14" s="16"/>
      <c r="DN14" s="3">
        <f t="shared" si="8"/>
        <v>10000</v>
      </c>
    </row>
    <row r="15" spans="1:118" x14ac:dyDescent="0.25">
      <c r="A15" s="2"/>
      <c r="B15" s="2"/>
      <c r="C15" s="2"/>
      <c r="D15" s="2"/>
      <c r="E15" s="2"/>
      <c r="F15" s="2" t="s">
        <v>142</v>
      </c>
      <c r="G15" s="2"/>
      <c r="H15" s="3">
        <v>1431.87</v>
      </c>
      <c r="I15" s="16"/>
      <c r="J15" s="3">
        <v>0</v>
      </c>
      <c r="K15" s="16"/>
      <c r="L15" s="3">
        <v>25</v>
      </c>
      <c r="M15" s="16"/>
      <c r="N15" s="3">
        <v>2250</v>
      </c>
      <c r="O15" s="16"/>
      <c r="P15" s="3">
        <f t="shared" si="0"/>
        <v>1456.87</v>
      </c>
      <c r="Q15" s="16"/>
      <c r="R15" s="3">
        <f>ROUND(J15+N15,5)</f>
        <v>2250</v>
      </c>
      <c r="S15" s="16"/>
      <c r="T15" s="3">
        <v>200.55</v>
      </c>
      <c r="U15" s="16"/>
      <c r="V15" s="3"/>
      <c r="W15" s="16"/>
      <c r="X15" s="3">
        <v>165</v>
      </c>
      <c r="Y15" s="16"/>
      <c r="Z15" s="3"/>
      <c r="AA15" s="16"/>
      <c r="AB15" s="3">
        <v>0</v>
      </c>
      <c r="AC15" s="16"/>
      <c r="AD15" s="3"/>
      <c r="AE15" s="16"/>
      <c r="AF15" s="3">
        <v>0</v>
      </c>
      <c r="AG15" s="16"/>
      <c r="AH15" s="3"/>
      <c r="AI15" s="16"/>
      <c r="AJ15" s="3">
        <f t="shared" si="1"/>
        <v>165</v>
      </c>
      <c r="AK15" s="16"/>
      <c r="AL15" s="3"/>
      <c r="AM15" s="16"/>
      <c r="AN15" s="3">
        <v>404.36</v>
      </c>
      <c r="AO15" s="16"/>
      <c r="AP15" s="3"/>
      <c r="AQ15" s="16"/>
      <c r="AR15" s="3">
        <v>0</v>
      </c>
      <c r="AS15" s="16"/>
      <c r="AT15" s="16"/>
      <c r="AU15" s="16"/>
      <c r="AV15" s="3">
        <v>247.72</v>
      </c>
      <c r="AW15" s="16"/>
      <c r="AX15" s="3"/>
      <c r="AY15" s="16"/>
      <c r="AZ15" s="3">
        <f t="shared" si="2"/>
        <v>247.72</v>
      </c>
      <c r="BA15" s="16"/>
      <c r="BB15" s="3"/>
      <c r="BC15" s="16"/>
      <c r="BD15" s="3">
        <v>0</v>
      </c>
      <c r="BE15" s="16"/>
      <c r="BF15" s="3"/>
      <c r="BG15" s="16"/>
      <c r="BH15" s="3">
        <v>0</v>
      </c>
      <c r="BI15" s="16"/>
      <c r="BJ15" s="3"/>
      <c r="BK15" s="16"/>
      <c r="BL15" s="3">
        <v>0</v>
      </c>
      <c r="BM15" s="16"/>
      <c r="BN15" s="16"/>
      <c r="BO15" s="16"/>
      <c r="BP15" s="3">
        <f t="shared" si="3"/>
        <v>0</v>
      </c>
      <c r="BQ15" s="16"/>
      <c r="BR15" s="3"/>
      <c r="BS15" s="16"/>
      <c r="BT15" s="3">
        <v>0</v>
      </c>
      <c r="BU15" s="16"/>
      <c r="BV15" s="3"/>
      <c r="BW15" s="16"/>
      <c r="BX15" s="3">
        <v>0</v>
      </c>
      <c r="BY15" s="16"/>
      <c r="BZ15" s="3"/>
      <c r="CA15" s="16"/>
      <c r="CB15" s="3">
        <v>0</v>
      </c>
      <c r="CC15" s="16"/>
      <c r="CD15" s="3"/>
      <c r="CE15" s="16"/>
      <c r="CF15" s="3">
        <f t="shared" si="4"/>
        <v>0</v>
      </c>
      <c r="CG15" s="16"/>
      <c r="CH15" s="3"/>
      <c r="CI15" s="16"/>
      <c r="CJ15" s="3">
        <f t="shared" si="5"/>
        <v>817.08</v>
      </c>
      <c r="CK15" s="16"/>
      <c r="CL15" s="3"/>
      <c r="CM15" s="16"/>
      <c r="CN15" s="3">
        <v>0</v>
      </c>
      <c r="CO15" s="16"/>
      <c r="CP15" s="16"/>
      <c r="CQ15" s="16"/>
      <c r="CR15" s="3">
        <v>0</v>
      </c>
      <c r="CS15" s="16"/>
      <c r="CT15" s="16"/>
      <c r="CU15" s="16"/>
      <c r="CV15" s="3">
        <v>0</v>
      </c>
      <c r="CW15" s="16"/>
      <c r="CX15" s="16"/>
      <c r="CY15" s="16"/>
      <c r="CZ15" s="3">
        <f t="shared" si="6"/>
        <v>0</v>
      </c>
      <c r="DA15" s="16"/>
      <c r="DB15" s="16"/>
      <c r="DC15" s="16"/>
      <c r="DD15" s="3">
        <v>0</v>
      </c>
      <c r="DE15" s="16"/>
      <c r="DF15" s="16"/>
      <c r="DG15" s="16"/>
      <c r="DH15" s="3">
        <v>0</v>
      </c>
      <c r="DI15" s="16"/>
      <c r="DJ15" s="3">
        <v>0</v>
      </c>
      <c r="DK15" s="16"/>
      <c r="DL15" s="3">
        <f t="shared" si="7"/>
        <v>2474.5</v>
      </c>
      <c r="DM15" s="16"/>
      <c r="DN15" s="3">
        <f t="shared" si="8"/>
        <v>2250</v>
      </c>
    </row>
    <row r="16" spans="1:118" x14ac:dyDescent="0.25">
      <c r="A16" s="2"/>
      <c r="B16" s="2"/>
      <c r="C16" s="2"/>
      <c r="D16" s="2"/>
      <c r="E16" s="2"/>
      <c r="F16" s="2" t="s">
        <v>143</v>
      </c>
      <c r="G16" s="2"/>
      <c r="H16" s="3">
        <v>0</v>
      </c>
      <c r="I16" s="16"/>
      <c r="J16" s="3"/>
      <c r="K16" s="16"/>
      <c r="L16" s="3">
        <v>0</v>
      </c>
      <c r="M16" s="16"/>
      <c r="N16" s="3"/>
      <c r="O16" s="16"/>
      <c r="P16" s="3">
        <f t="shared" si="0"/>
        <v>0</v>
      </c>
      <c r="Q16" s="16"/>
      <c r="R16" s="3"/>
      <c r="S16" s="16"/>
      <c r="T16" s="3">
        <v>0</v>
      </c>
      <c r="U16" s="16"/>
      <c r="V16" s="3"/>
      <c r="W16" s="16"/>
      <c r="X16" s="3">
        <v>0</v>
      </c>
      <c r="Y16" s="16"/>
      <c r="Z16" s="3"/>
      <c r="AA16" s="16"/>
      <c r="AB16" s="3">
        <v>0</v>
      </c>
      <c r="AC16" s="16"/>
      <c r="AD16" s="3"/>
      <c r="AE16" s="16"/>
      <c r="AF16" s="3">
        <v>0</v>
      </c>
      <c r="AG16" s="16"/>
      <c r="AH16" s="3"/>
      <c r="AI16" s="16"/>
      <c r="AJ16" s="3">
        <f t="shared" si="1"/>
        <v>0</v>
      </c>
      <c r="AK16" s="16"/>
      <c r="AL16" s="3"/>
      <c r="AM16" s="16"/>
      <c r="AN16" s="3">
        <v>0</v>
      </c>
      <c r="AO16" s="16"/>
      <c r="AP16" s="3"/>
      <c r="AQ16" s="16"/>
      <c r="AR16" s="3">
        <v>0</v>
      </c>
      <c r="AS16" s="16"/>
      <c r="AT16" s="16"/>
      <c r="AU16" s="16"/>
      <c r="AV16" s="3">
        <v>0</v>
      </c>
      <c r="AW16" s="16"/>
      <c r="AX16" s="3"/>
      <c r="AY16" s="16"/>
      <c r="AZ16" s="3">
        <f t="shared" si="2"/>
        <v>0</v>
      </c>
      <c r="BA16" s="16"/>
      <c r="BB16" s="3"/>
      <c r="BC16" s="16"/>
      <c r="BD16" s="3">
        <v>0</v>
      </c>
      <c r="BE16" s="16"/>
      <c r="BF16" s="3"/>
      <c r="BG16" s="16"/>
      <c r="BH16" s="3">
        <v>0</v>
      </c>
      <c r="BI16" s="16"/>
      <c r="BJ16" s="3">
        <v>1350</v>
      </c>
      <c r="BK16" s="16"/>
      <c r="BL16" s="3">
        <v>0</v>
      </c>
      <c r="BM16" s="16"/>
      <c r="BN16" s="16"/>
      <c r="BO16" s="16"/>
      <c r="BP16" s="3">
        <f t="shared" si="3"/>
        <v>0</v>
      </c>
      <c r="BQ16" s="16"/>
      <c r="BR16" s="3">
        <f>ROUND(BF16+BJ16+BN16,5)</f>
        <v>1350</v>
      </c>
      <c r="BS16" s="16"/>
      <c r="BT16" s="3">
        <v>0</v>
      </c>
      <c r="BU16" s="16"/>
      <c r="BV16" s="3"/>
      <c r="BW16" s="16"/>
      <c r="BX16" s="3">
        <v>0</v>
      </c>
      <c r="BY16" s="16"/>
      <c r="BZ16" s="3"/>
      <c r="CA16" s="16"/>
      <c r="CB16" s="3">
        <v>0</v>
      </c>
      <c r="CC16" s="16"/>
      <c r="CD16" s="3"/>
      <c r="CE16" s="16"/>
      <c r="CF16" s="3">
        <f t="shared" si="4"/>
        <v>0</v>
      </c>
      <c r="CG16" s="16"/>
      <c r="CH16" s="3"/>
      <c r="CI16" s="16"/>
      <c r="CJ16" s="3">
        <f t="shared" si="5"/>
        <v>0</v>
      </c>
      <c r="CK16" s="16"/>
      <c r="CL16" s="3">
        <f>ROUND(AL16+AP16+BB16+BR16+CH16,5)</f>
        <v>1350</v>
      </c>
      <c r="CM16" s="16"/>
      <c r="CN16" s="3">
        <v>0</v>
      </c>
      <c r="CO16" s="16"/>
      <c r="CP16" s="16"/>
      <c r="CQ16" s="16"/>
      <c r="CR16" s="3">
        <v>0</v>
      </c>
      <c r="CS16" s="16"/>
      <c r="CT16" s="16"/>
      <c r="CU16" s="16"/>
      <c r="CV16" s="3">
        <v>0</v>
      </c>
      <c r="CW16" s="16"/>
      <c r="CX16" s="16"/>
      <c r="CY16" s="16"/>
      <c r="CZ16" s="3">
        <f t="shared" si="6"/>
        <v>0</v>
      </c>
      <c r="DA16" s="16"/>
      <c r="DB16" s="16"/>
      <c r="DC16" s="16"/>
      <c r="DD16" s="3">
        <v>0</v>
      </c>
      <c r="DE16" s="16"/>
      <c r="DF16" s="16"/>
      <c r="DG16" s="16"/>
      <c r="DH16" s="3">
        <v>0</v>
      </c>
      <c r="DI16" s="16"/>
      <c r="DJ16" s="3">
        <v>0</v>
      </c>
      <c r="DK16" s="16"/>
      <c r="DL16" s="3">
        <f t="shared" si="7"/>
        <v>0</v>
      </c>
      <c r="DM16" s="16"/>
      <c r="DN16" s="3">
        <f t="shared" si="8"/>
        <v>1350</v>
      </c>
    </row>
    <row r="17" spans="1:118" x14ac:dyDescent="0.25">
      <c r="A17" s="2"/>
      <c r="B17" s="2"/>
      <c r="C17" s="2"/>
      <c r="D17" s="2"/>
      <c r="E17" s="2"/>
      <c r="F17" s="2" t="s">
        <v>144</v>
      </c>
      <c r="G17" s="2"/>
      <c r="H17" s="3">
        <v>0</v>
      </c>
      <c r="I17" s="16"/>
      <c r="J17" s="3"/>
      <c r="K17" s="16"/>
      <c r="L17" s="3">
        <v>0</v>
      </c>
      <c r="M17" s="16"/>
      <c r="N17" s="3"/>
      <c r="O17" s="16"/>
      <c r="P17" s="3">
        <f t="shared" si="0"/>
        <v>0</v>
      </c>
      <c r="Q17" s="16"/>
      <c r="R17" s="3"/>
      <c r="S17" s="16"/>
      <c r="T17" s="3">
        <v>0</v>
      </c>
      <c r="U17" s="16"/>
      <c r="V17" s="3"/>
      <c r="W17" s="16"/>
      <c r="X17" s="3">
        <v>0</v>
      </c>
      <c r="Y17" s="16"/>
      <c r="Z17" s="3"/>
      <c r="AA17" s="16"/>
      <c r="AB17" s="3">
        <v>0</v>
      </c>
      <c r="AC17" s="16"/>
      <c r="AD17" s="3"/>
      <c r="AE17" s="16"/>
      <c r="AF17" s="3">
        <v>0</v>
      </c>
      <c r="AG17" s="16"/>
      <c r="AH17" s="3"/>
      <c r="AI17" s="16"/>
      <c r="AJ17" s="3">
        <f t="shared" si="1"/>
        <v>0</v>
      </c>
      <c r="AK17" s="16"/>
      <c r="AL17" s="3"/>
      <c r="AM17" s="16"/>
      <c r="AN17" s="3">
        <v>0</v>
      </c>
      <c r="AO17" s="16"/>
      <c r="AP17" s="3"/>
      <c r="AQ17" s="16"/>
      <c r="AR17" s="3">
        <v>36000</v>
      </c>
      <c r="AS17" s="16"/>
      <c r="AT17" s="16"/>
      <c r="AU17" s="16"/>
      <c r="AV17" s="3">
        <v>0</v>
      </c>
      <c r="AW17" s="16"/>
      <c r="AX17" s="3"/>
      <c r="AY17" s="16"/>
      <c r="AZ17" s="3">
        <f t="shared" si="2"/>
        <v>36000</v>
      </c>
      <c r="BA17" s="16"/>
      <c r="BB17" s="3"/>
      <c r="BC17" s="16"/>
      <c r="BD17" s="3">
        <v>0</v>
      </c>
      <c r="BE17" s="16"/>
      <c r="BF17" s="3"/>
      <c r="BG17" s="16"/>
      <c r="BH17" s="3">
        <v>11300</v>
      </c>
      <c r="BI17" s="16"/>
      <c r="BJ17" s="3">
        <v>0</v>
      </c>
      <c r="BK17" s="16"/>
      <c r="BL17" s="3">
        <v>0</v>
      </c>
      <c r="BM17" s="16"/>
      <c r="BN17" s="16"/>
      <c r="BO17" s="16"/>
      <c r="BP17" s="3">
        <f t="shared" si="3"/>
        <v>11300</v>
      </c>
      <c r="BQ17" s="16"/>
      <c r="BR17" s="3">
        <f>ROUND(BF17+BJ17+BN17,5)</f>
        <v>0</v>
      </c>
      <c r="BS17" s="16"/>
      <c r="BT17" s="3">
        <v>0</v>
      </c>
      <c r="BU17" s="16"/>
      <c r="BV17" s="3"/>
      <c r="BW17" s="16"/>
      <c r="BX17" s="3">
        <v>0</v>
      </c>
      <c r="BY17" s="16"/>
      <c r="BZ17" s="3"/>
      <c r="CA17" s="16"/>
      <c r="CB17" s="3">
        <v>0</v>
      </c>
      <c r="CC17" s="16"/>
      <c r="CD17" s="3"/>
      <c r="CE17" s="16"/>
      <c r="CF17" s="3">
        <f t="shared" si="4"/>
        <v>0</v>
      </c>
      <c r="CG17" s="16"/>
      <c r="CH17" s="3"/>
      <c r="CI17" s="16"/>
      <c r="CJ17" s="3">
        <f t="shared" si="5"/>
        <v>47300</v>
      </c>
      <c r="CK17" s="16"/>
      <c r="CL17" s="3">
        <f>ROUND(AL17+AP17+BB17+BR17+CH17,5)</f>
        <v>0</v>
      </c>
      <c r="CM17" s="16"/>
      <c r="CN17" s="3">
        <v>0</v>
      </c>
      <c r="CO17" s="16"/>
      <c r="CP17" s="16"/>
      <c r="CQ17" s="16"/>
      <c r="CR17" s="3">
        <v>0</v>
      </c>
      <c r="CS17" s="16"/>
      <c r="CT17" s="16"/>
      <c r="CU17" s="16"/>
      <c r="CV17" s="3">
        <v>0</v>
      </c>
      <c r="CW17" s="16"/>
      <c r="CX17" s="16"/>
      <c r="CY17" s="16"/>
      <c r="CZ17" s="3">
        <f t="shared" si="6"/>
        <v>0</v>
      </c>
      <c r="DA17" s="16"/>
      <c r="DB17" s="16"/>
      <c r="DC17" s="16"/>
      <c r="DD17" s="3">
        <v>0</v>
      </c>
      <c r="DE17" s="16"/>
      <c r="DF17" s="16"/>
      <c r="DG17" s="16"/>
      <c r="DH17" s="3">
        <v>0</v>
      </c>
      <c r="DI17" s="16"/>
      <c r="DJ17" s="3">
        <v>0</v>
      </c>
      <c r="DK17" s="16"/>
      <c r="DL17" s="3">
        <f t="shared" si="7"/>
        <v>47300</v>
      </c>
      <c r="DM17" s="16"/>
      <c r="DN17" s="3">
        <f t="shared" si="8"/>
        <v>0</v>
      </c>
    </row>
    <row r="18" spans="1:118" ht="15.75" thickBot="1" x14ac:dyDescent="0.3">
      <c r="A18" s="2"/>
      <c r="B18" s="2"/>
      <c r="C18" s="2"/>
      <c r="D18" s="2"/>
      <c r="E18" s="2"/>
      <c r="F18" s="2" t="s">
        <v>145</v>
      </c>
      <c r="G18" s="2"/>
      <c r="H18" s="6">
        <v>0</v>
      </c>
      <c r="I18" s="16"/>
      <c r="J18" s="6"/>
      <c r="K18" s="16"/>
      <c r="L18" s="6">
        <v>0</v>
      </c>
      <c r="M18" s="16"/>
      <c r="N18" s="6"/>
      <c r="O18" s="16"/>
      <c r="P18" s="6">
        <f t="shared" si="0"/>
        <v>0</v>
      </c>
      <c r="Q18" s="16"/>
      <c r="R18" s="6"/>
      <c r="S18" s="16"/>
      <c r="T18" s="6">
        <v>11573.46</v>
      </c>
      <c r="U18" s="16"/>
      <c r="V18" s="6">
        <v>40000</v>
      </c>
      <c r="W18" s="16"/>
      <c r="X18" s="6">
        <v>0</v>
      </c>
      <c r="Y18" s="16"/>
      <c r="Z18" s="3"/>
      <c r="AA18" s="16"/>
      <c r="AB18" s="6">
        <v>0</v>
      </c>
      <c r="AC18" s="16"/>
      <c r="AD18" s="3"/>
      <c r="AE18" s="16"/>
      <c r="AF18" s="6">
        <v>0</v>
      </c>
      <c r="AG18" s="16"/>
      <c r="AH18" s="3"/>
      <c r="AI18" s="16"/>
      <c r="AJ18" s="6">
        <f t="shared" si="1"/>
        <v>0</v>
      </c>
      <c r="AK18" s="16"/>
      <c r="AL18" s="3"/>
      <c r="AM18" s="16"/>
      <c r="AN18" s="6">
        <v>0</v>
      </c>
      <c r="AO18" s="16"/>
      <c r="AP18" s="3"/>
      <c r="AQ18" s="16"/>
      <c r="AR18" s="6">
        <v>0</v>
      </c>
      <c r="AS18" s="16"/>
      <c r="AT18" s="16"/>
      <c r="AU18" s="16"/>
      <c r="AV18" s="6">
        <v>0</v>
      </c>
      <c r="AW18" s="16"/>
      <c r="AX18" s="3"/>
      <c r="AY18" s="16"/>
      <c r="AZ18" s="6">
        <f t="shared" si="2"/>
        <v>0</v>
      </c>
      <c r="BA18" s="16"/>
      <c r="BB18" s="3"/>
      <c r="BC18" s="16"/>
      <c r="BD18" s="6">
        <v>0</v>
      </c>
      <c r="BE18" s="16"/>
      <c r="BF18" s="3"/>
      <c r="BG18" s="16"/>
      <c r="BH18" s="6">
        <v>0</v>
      </c>
      <c r="BI18" s="16"/>
      <c r="BJ18" s="6"/>
      <c r="BK18" s="16"/>
      <c r="BL18" s="6">
        <v>0</v>
      </c>
      <c r="BM18" s="16"/>
      <c r="BN18" s="16"/>
      <c r="BO18" s="16"/>
      <c r="BP18" s="6">
        <f t="shared" si="3"/>
        <v>0</v>
      </c>
      <c r="BQ18" s="16"/>
      <c r="BR18" s="6"/>
      <c r="BS18" s="16"/>
      <c r="BT18" s="6">
        <v>0</v>
      </c>
      <c r="BU18" s="16"/>
      <c r="BV18" s="3"/>
      <c r="BW18" s="16"/>
      <c r="BX18" s="6">
        <v>0</v>
      </c>
      <c r="BY18" s="16"/>
      <c r="BZ18" s="6"/>
      <c r="CA18" s="16"/>
      <c r="CB18" s="6">
        <v>0</v>
      </c>
      <c r="CC18" s="16"/>
      <c r="CD18" s="6"/>
      <c r="CE18" s="16"/>
      <c r="CF18" s="6">
        <f t="shared" si="4"/>
        <v>0</v>
      </c>
      <c r="CG18" s="16"/>
      <c r="CH18" s="6"/>
      <c r="CI18" s="16"/>
      <c r="CJ18" s="6">
        <f t="shared" si="5"/>
        <v>0</v>
      </c>
      <c r="CK18" s="16"/>
      <c r="CL18" s="6"/>
      <c r="CM18" s="16"/>
      <c r="CN18" s="6">
        <v>0</v>
      </c>
      <c r="CO18" s="16"/>
      <c r="CP18" s="16"/>
      <c r="CQ18" s="16"/>
      <c r="CR18" s="6">
        <v>0</v>
      </c>
      <c r="CS18" s="16"/>
      <c r="CT18" s="16"/>
      <c r="CU18" s="16"/>
      <c r="CV18" s="6">
        <v>0</v>
      </c>
      <c r="CW18" s="16"/>
      <c r="CX18" s="16"/>
      <c r="CY18" s="16"/>
      <c r="CZ18" s="6">
        <f t="shared" si="6"/>
        <v>0</v>
      </c>
      <c r="DA18" s="16"/>
      <c r="DB18" s="16"/>
      <c r="DC18" s="16"/>
      <c r="DD18" s="6">
        <v>0</v>
      </c>
      <c r="DE18" s="16"/>
      <c r="DF18" s="16"/>
      <c r="DG18" s="16"/>
      <c r="DH18" s="6">
        <v>0</v>
      </c>
      <c r="DI18" s="16"/>
      <c r="DJ18" s="6">
        <v>0</v>
      </c>
      <c r="DK18" s="16"/>
      <c r="DL18" s="6">
        <f t="shared" si="7"/>
        <v>11573.46</v>
      </c>
      <c r="DM18" s="16"/>
      <c r="DN18" s="6">
        <f t="shared" si="8"/>
        <v>40000</v>
      </c>
    </row>
    <row r="19" spans="1:118" x14ac:dyDescent="0.25">
      <c r="A19" s="2"/>
      <c r="B19" s="2"/>
      <c r="C19" s="2"/>
      <c r="D19" s="2"/>
      <c r="E19" s="2" t="s">
        <v>146</v>
      </c>
      <c r="F19" s="2"/>
      <c r="G19" s="2"/>
      <c r="H19" s="3">
        <f>ROUND(SUM(H12:H18),5)</f>
        <v>1471.87</v>
      </c>
      <c r="I19" s="16"/>
      <c r="J19" s="3">
        <f>ROUND(SUM(J12:J18),5)</f>
        <v>0</v>
      </c>
      <c r="K19" s="16"/>
      <c r="L19" s="3">
        <f>ROUND(SUM(L12:L18),5)</f>
        <v>25</v>
      </c>
      <c r="M19" s="16"/>
      <c r="N19" s="3">
        <f>ROUND(SUM(N12:N18),5)</f>
        <v>2250</v>
      </c>
      <c r="O19" s="16"/>
      <c r="P19" s="3">
        <f t="shared" si="0"/>
        <v>1496.87</v>
      </c>
      <c r="Q19" s="16"/>
      <c r="R19" s="3">
        <f>ROUND(J19+N19,5)</f>
        <v>2250</v>
      </c>
      <c r="S19" s="16"/>
      <c r="T19" s="3">
        <f>ROUND(SUM(T12:T18),5)</f>
        <v>62788.01</v>
      </c>
      <c r="U19" s="16"/>
      <c r="V19" s="3">
        <f>ROUND(SUM(V12:V18),5)</f>
        <v>100000</v>
      </c>
      <c r="W19" s="16"/>
      <c r="X19" s="3">
        <f>ROUND(SUM(X12:X18),5)</f>
        <v>165</v>
      </c>
      <c r="Y19" s="16"/>
      <c r="Z19" s="3"/>
      <c r="AA19" s="16"/>
      <c r="AB19" s="3">
        <f>ROUND(SUM(AB12:AB18),5)</f>
        <v>0</v>
      </c>
      <c r="AC19" s="16"/>
      <c r="AD19" s="3"/>
      <c r="AE19" s="16"/>
      <c r="AF19" s="3">
        <f>ROUND(SUM(AF12:AF18),5)</f>
        <v>0</v>
      </c>
      <c r="AG19" s="16"/>
      <c r="AH19" s="3"/>
      <c r="AI19" s="16"/>
      <c r="AJ19" s="3">
        <f t="shared" si="1"/>
        <v>165</v>
      </c>
      <c r="AK19" s="16"/>
      <c r="AL19" s="3"/>
      <c r="AM19" s="16"/>
      <c r="AN19" s="3">
        <f>ROUND(SUM(AN12:AN18),5)</f>
        <v>4047.36</v>
      </c>
      <c r="AO19" s="16"/>
      <c r="AP19" s="3"/>
      <c r="AQ19" s="16"/>
      <c r="AR19" s="3">
        <f>ROUND(SUM(AR12:AR18),5)</f>
        <v>36000</v>
      </c>
      <c r="AS19" s="16"/>
      <c r="AT19" s="16"/>
      <c r="AU19" s="16"/>
      <c r="AV19" s="3">
        <f>ROUND(SUM(AV12:AV18),5)</f>
        <v>247.72</v>
      </c>
      <c r="AW19" s="16"/>
      <c r="AX19" s="3"/>
      <c r="AY19" s="16"/>
      <c r="AZ19" s="3">
        <f t="shared" si="2"/>
        <v>36247.72</v>
      </c>
      <c r="BA19" s="16"/>
      <c r="BB19" s="3"/>
      <c r="BC19" s="16"/>
      <c r="BD19" s="3">
        <f>ROUND(SUM(BD12:BD18),5)</f>
        <v>0</v>
      </c>
      <c r="BE19" s="16"/>
      <c r="BF19" s="3"/>
      <c r="BG19" s="16"/>
      <c r="BH19" s="3">
        <f>ROUND(SUM(BH12:BH18),5)</f>
        <v>11300</v>
      </c>
      <c r="BI19" s="16"/>
      <c r="BJ19" s="3">
        <f>ROUND(SUM(BJ12:BJ18),5)</f>
        <v>1350</v>
      </c>
      <c r="BK19" s="16"/>
      <c r="BL19" s="3">
        <f>ROUND(SUM(BL12:BL18),5)</f>
        <v>0</v>
      </c>
      <c r="BM19" s="16"/>
      <c r="BN19" s="16"/>
      <c r="BO19" s="16"/>
      <c r="BP19" s="3">
        <f t="shared" si="3"/>
        <v>11300</v>
      </c>
      <c r="BQ19" s="16"/>
      <c r="BR19" s="3">
        <f>ROUND(BF19+BJ19+BN19,5)</f>
        <v>1350</v>
      </c>
      <c r="BS19" s="16"/>
      <c r="BT19" s="3">
        <f>ROUND(SUM(BT12:BT18),5)</f>
        <v>0</v>
      </c>
      <c r="BU19" s="16"/>
      <c r="BV19" s="3"/>
      <c r="BW19" s="16"/>
      <c r="BX19" s="3">
        <f>ROUND(SUM(BX12:BX18),5)</f>
        <v>39018</v>
      </c>
      <c r="BY19" s="16"/>
      <c r="BZ19" s="3">
        <f>ROUND(SUM(BZ12:BZ18),5)</f>
        <v>10000</v>
      </c>
      <c r="CA19" s="16"/>
      <c r="CB19" s="3">
        <f>ROUND(SUM(CB12:CB18),5)</f>
        <v>2660</v>
      </c>
      <c r="CC19" s="16"/>
      <c r="CD19" s="3">
        <f>ROUND(SUM(CD12:CD18),5)</f>
        <v>0</v>
      </c>
      <c r="CE19" s="16"/>
      <c r="CF19" s="3">
        <f t="shared" si="4"/>
        <v>41678</v>
      </c>
      <c r="CG19" s="16"/>
      <c r="CH19" s="3">
        <f>ROUND(BV19+BZ19+CD19,5)</f>
        <v>10000</v>
      </c>
      <c r="CI19" s="16"/>
      <c r="CJ19" s="3">
        <f t="shared" si="5"/>
        <v>93438.080000000002</v>
      </c>
      <c r="CK19" s="16"/>
      <c r="CL19" s="3">
        <f>ROUND(AL19+AP19+BB19+BR19+CH19,5)</f>
        <v>11350</v>
      </c>
      <c r="CM19" s="16"/>
      <c r="CN19" s="3">
        <f>ROUND(SUM(CN12:CN18),5)</f>
        <v>0</v>
      </c>
      <c r="CO19" s="16"/>
      <c r="CP19" s="16"/>
      <c r="CQ19" s="16"/>
      <c r="CR19" s="3">
        <f>ROUND(SUM(CR12:CR18),5)</f>
        <v>0</v>
      </c>
      <c r="CS19" s="16"/>
      <c r="CT19" s="16"/>
      <c r="CU19" s="16"/>
      <c r="CV19" s="3">
        <f>ROUND(SUM(CV12:CV18),5)</f>
        <v>0</v>
      </c>
      <c r="CW19" s="16"/>
      <c r="CX19" s="16"/>
      <c r="CY19" s="16"/>
      <c r="CZ19" s="3">
        <f t="shared" si="6"/>
        <v>0</v>
      </c>
      <c r="DA19" s="16"/>
      <c r="DB19" s="16"/>
      <c r="DC19" s="16"/>
      <c r="DD19" s="3">
        <f>ROUND(SUM(DD12:DD18),5)</f>
        <v>0</v>
      </c>
      <c r="DE19" s="16"/>
      <c r="DF19" s="16"/>
      <c r="DG19" s="16"/>
      <c r="DH19" s="3">
        <f>ROUND(SUM(DH12:DH18),5)</f>
        <v>0</v>
      </c>
      <c r="DI19" s="16"/>
      <c r="DJ19" s="3">
        <f>ROUND(SUM(DJ12:DJ18),5)</f>
        <v>0</v>
      </c>
      <c r="DK19" s="16"/>
      <c r="DL19" s="3">
        <f t="shared" si="7"/>
        <v>157722.96</v>
      </c>
      <c r="DM19" s="16"/>
      <c r="DN19" s="3">
        <f t="shared" si="8"/>
        <v>113600</v>
      </c>
    </row>
    <row r="20" spans="1:118" x14ac:dyDescent="0.25">
      <c r="A20" s="2"/>
      <c r="B20" s="2"/>
      <c r="C20" s="2"/>
      <c r="D20" s="2"/>
      <c r="E20" s="2" t="s">
        <v>147</v>
      </c>
      <c r="F20" s="2"/>
      <c r="G20" s="2"/>
      <c r="H20" s="3"/>
      <c r="I20" s="16"/>
      <c r="J20" s="3"/>
      <c r="K20" s="16"/>
      <c r="L20" s="3"/>
      <c r="M20" s="16"/>
      <c r="N20" s="3"/>
      <c r="O20" s="16"/>
      <c r="P20" s="3"/>
      <c r="Q20" s="16"/>
      <c r="R20" s="3"/>
      <c r="S20" s="16"/>
      <c r="T20" s="3"/>
      <c r="U20" s="16"/>
      <c r="V20" s="3"/>
      <c r="W20" s="16"/>
      <c r="X20" s="3"/>
      <c r="Y20" s="16"/>
      <c r="Z20" s="3"/>
      <c r="AA20" s="16"/>
      <c r="AB20" s="3"/>
      <c r="AC20" s="16"/>
      <c r="AD20" s="3"/>
      <c r="AE20" s="16"/>
      <c r="AF20" s="3"/>
      <c r="AG20" s="16"/>
      <c r="AH20" s="3"/>
      <c r="AI20" s="16"/>
      <c r="AJ20" s="3"/>
      <c r="AK20" s="16"/>
      <c r="AL20" s="3"/>
      <c r="AM20" s="16"/>
      <c r="AN20" s="3"/>
      <c r="AO20" s="16"/>
      <c r="AP20" s="3"/>
      <c r="AQ20" s="16"/>
      <c r="AR20" s="3"/>
      <c r="AS20" s="16"/>
      <c r="AT20" s="16"/>
      <c r="AU20" s="16"/>
      <c r="AV20" s="3"/>
      <c r="AW20" s="16"/>
      <c r="AX20" s="3"/>
      <c r="AY20" s="16"/>
      <c r="AZ20" s="3"/>
      <c r="BA20" s="16"/>
      <c r="BB20" s="3"/>
      <c r="BC20" s="16"/>
      <c r="BD20" s="3"/>
      <c r="BE20" s="16"/>
      <c r="BF20" s="3"/>
      <c r="BG20" s="16"/>
      <c r="BH20" s="3"/>
      <c r="BI20" s="16"/>
      <c r="BJ20" s="3"/>
      <c r="BK20" s="16"/>
      <c r="BL20" s="3"/>
      <c r="BM20" s="16"/>
      <c r="BN20" s="16"/>
      <c r="BO20" s="16"/>
      <c r="BP20" s="3"/>
      <c r="BQ20" s="16"/>
      <c r="BR20" s="3"/>
      <c r="BS20" s="16"/>
      <c r="BT20" s="3"/>
      <c r="BU20" s="16"/>
      <c r="BV20" s="3"/>
      <c r="BW20" s="16"/>
      <c r="BX20" s="3"/>
      <c r="BY20" s="16"/>
      <c r="BZ20" s="3"/>
      <c r="CA20" s="16"/>
      <c r="CB20" s="3"/>
      <c r="CC20" s="16"/>
      <c r="CD20" s="3"/>
      <c r="CE20" s="16"/>
      <c r="CF20" s="3"/>
      <c r="CG20" s="16"/>
      <c r="CH20" s="3"/>
      <c r="CI20" s="16"/>
      <c r="CJ20" s="3"/>
      <c r="CK20" s="16"/>
      <c r="CL20" s="3"/>
      <c r="CM20" s="16"/>
      <c r="CN20" s="3"/>
      <c r="CO20" s="16"/>
      <c r="CP20" s="16"/>
      <c r="CQ20" s="16"/>
      <c r="CR20" s="3"/>
      <c r="CS20" s="16"/>
      <c r="CT20" s="16"/>
      <c r="CU20" s="16"/>
      <c r="CV20" s="3"/>
      <c r="CW20" s="16"/>
      <c r="CX20" s="16"/>
      <c r="CY20" s="16"/>
      <c r="CZ20" s="3"/>
      <c r="DA20" s="16"/>
      <c r="DB20" s="16"/>
      <c r="DC20" s="16"/>
      <c r="DD20" s="3"/>
      <c r="DE20" s="16"/>
      <c r="DF20" s="16"/>
      <c r="DG20" s="16"/>
      <c r="DH20" s="3"/>
      <c r="DI20" s="16"/>
      <c r="DJ20" s="3"/>
      <c r="DK20" s="16"/>
      <c r="DL20" s="3"/>
      <c r="DM20" s="16"/>
      <c r="DN20" s="3"/>
    </row>
    <row r="21" spans="1:118" x14ac:dyDescent="0.25">
      <c r="A21" s="2"/>
      <c r="B21" s="2"/>
      <c r="C21" s="2"/>
      <c r="D21" s="2"/>
      <c r="E21" s="2"/>
      <c r="F21" s="2" t="s">
        <v>148</v>
      </c>
      <c r="G21" s="2"/>
      <c r="H21" s="3">
        <v>0</v>
      </c>
      <c r="I21" s="16"/>
      <c r="J21" s="3"/>
      <c r="K21" s="16"/>
      <c r="L21" s="3">
        <v>0</v>
      </c>
      <c r="M21" s="16"/>
      <c r="N21" s="3"/>
      <c r="O21" s="16"/>
      <c r="P21" s="3">
        <f t="shared" ref="P21:P26" si="9">ROUND(H21+L21,5)</f>
        <v>0</v>
      </c>
      <c r="Q21" s="16"/>
      <c r="R21" s="3"/>
      <c r="S21" s="16"/>
      <c r="T21" s="3">
        <v>10</v>
      </c>
      <c r="U21" s="16"/>
      <c r="V21" s="3"/>
      <c r="W21" s="16"/>
      <c r="X21" s="3">
        <v>0</v>
      </c>
      <c r="Y21" s="16"/>
      <c r="Z21" s="3"/>
      <c r="AA21" s="16"/>
      <c r="AB21" s="3">
        <v>0</v>
      </c>
      <c r="AC21" s="16"/>
      <c r="AD21" s="3"/>
      <c r="AE21" s="16"/>
      <c r="AF21" s="3">
        <v>0</v>
      </c>
      <c r="AG21" s="16"/>
      <c r="AH21" s="3"/>
      <c r="AI21" s="16"/>
      <c r="AJ21" s="3">
        <f t="shared" ref="AJ21:AJ26" si="10">ROUND(X21+AB21+AF21,5)</f>
        <v>0</v>
      </c>
      <c r="AK21" s="16"/>
      <c r="AL21" s="3"/>
      <c r="AM21" s="16"/>
      <c r="AN21" s="3">
        <v>0</v>
      </c>
      <c r="AO21" s="16"/>
      <c r="AP21" s="3"/>
      <c r="AQ21" s="16"/>
      <c r="AR21" s="3">
        <v>0</v>
      </c>
      <c r="AS21" s="16"/>
      <c r="AT21" s="16"/>
      <c r="AU21" s="16"/>
      <c r="AV21" s="3">
        <v>0</v>
      </c>
      <c r="AW21" s="16"/>
      <c r="AX21" s="3"/>
      <c r="AY21" s="16"/>
      <c r="AZ21" s="3">
        <f t="shared" ref="AZ21:AZ26" si="11">ROUND(AR21+AV21,5)</f>
        <v>0</v>
      </c>
      <c r="BA21" s="16"/>
      <c r="BB21" s="3"/>
      <c r="BC21" s="16"/>
      <c r="BD21" s="3">
        <v>0</v>
      </c>
      <c r="BE21" s="16"/>
      <c r="BF21" s="3"/>
      <c r="BG21" s="16"/>
      <c r="BH21" s="3">
        <v>0</v>
      </c>
      <c r="BI21" s="16"/>
      <c r="BJ21" s="3"/>
      <c r="BK21" s="16"/>
      <c r="BL21" s="3">
        <v>0</v>
      </c>
      <c r="BM21" s="16"/>
      <c r="BN21" s="16"/>
      <c r="BO21" s="16"/>
      <c r="BP21" s="3">
        <f t="shared" ref="BP21:BP26" si="12">ROUND(BD21+BH21+BL21,5)</f>
        <v>0</v>
      </c>
      <c r="BQ21" s="16"/>
      <c r="BR21" s="3"/>
      <c r="BS21" s="16"/>
      <c r="BT21" s="3">
        <v>0</v>
      </c>
      <c r="BU21" s="16"/>
      <c r="BV21" s="3"/>
      <c r="BW21" s="16"/>
      <c r="BX21" s="3">
        <v>0</v>
      </c>
      <c r="BY21" s="16"/>
      <c r="BZ21" s="3"/>
      <c r="CA21" s="16"/>
      <c r="CB21" s="3">
        <v>0</v>
      </c>
      <c r="CC21" s="16"/>
      <c r="CD21" s="3"/>
      <c r="CE21" s="16"/>
      <c r="CF21" s="3">
        <f t="shared" ref="CF21:CF26" si="13">ROUND(BT21+BX21+CB21,5)</f>
        <v>0</v>
      </c>
      <c r="CG21" s="16"/>
      <c r="CH21" s="3"/>
      <c r="CI21" s="16"/>
      <c r="CJ21" s="3">
        <f t="shared" ref="CJ21:CJ26" si="14">ROUND(AJ21+AN21+AZ21+BP21+CF21,5)</f>
        <v>0</v>
      </c>
      <c r="CK21" s="16"/>
      <c r="CL21" s="3"/>
      <c r="CM21" s="16"/>
      <c r="CN21" s="3">
        <v>0</v>
      </c>
      <c r="CO21" s="16"/>
      <c r="CP21" s="16"/>
      <c r="CQ21" s="16"/>
      <c r="CR21" s="3">
        <v>0</v>
      </c>
      <c r="CS21" s="16"/>
      <c r="CT21" s="16"/>
      <c r="CU21" s="16"/>
      <c r="CV21" s="3">
        <v>0</v>
      </c>
      <c r="CW21" s="16"/>
      <c r="CX21" s="16"/>
      <c r="CY21" s="16"/>
      <c r="CZ21" s="3">
        <f t="shared" ref="CZ21:CZ26" si="15">ROUND(CN21+CR21+CV21,5)</f>
        <v>0</v>
      </c>
      <c r="DA21" s="16"/>
      <c r="DB21" s="16"/>
      <c r="DC21" s="16"/>
      <c r="DD21" s="3">
        <v>0</v>
      </c>
      <c r="DE21" s="16"/>
      <c r="DF21" s="16"/>
      <c r="DG21" s="16"/>
      <c r="DH21" s="3">
        <v>0</v>
      </c>
      <c r="DI21" s="16"/>
      <c r="DJ21" s="3">
        <v>0</v>
      </c>
      <c r="DK21" s="16"/>
      <c r="DL21" s="3">
        <f t="shared" ref="DL21:DL26" si="16">ROUND(P21+T21+CJ21+CZ21+DD21+DH21,5)</f>
        <v>10</v>
      </c>
      <c r="DM21" s="16"/>
      <c r="DN21" s="3">
        <f t="shared" ref="DN21:DN26" si="17">ROUND(R21+V21+CL21+DB21+DF21+DJ21,5)</f>
        <v>0</v>
      </c>
    </row>
    <row r="22" spans="1:118" x14ac:dyDescent="0.25">
      <c r="A22" s="2"/>
      <c r="B22" s="2"/>
      <c r="C22" s="2"/>
      <c r="D22" s="2"/>
      <c r="E22" s="2"/>
      <c r="F22" s="2" t="s">
        <v>149</v>
      </c>
      <c r="G22" s="2"/>
      <c r="H22" s="3">
        <v>0</v>
      </c>
      <c r="I22" s="16"/>
      <c r="J22" s="3"/>
      <c r="K22" s="16"/>
      <c r="L22" s="3">
        <v>0</v>
      </c>
      <c r="M22" s="16"/>
      <c r="N22" s="3"/>
      <c r="O22" s="16"/>
      <c r="P22" s="3">
        <f t="shared" si="9"/>
        <v>0</v>
      </c>
      <c r="Q22" s="16"/>
      <c r="R22" s="3"/>
      <c r="S22" s="16"/>
      <c r="T22" s="3">
        <v>2930.23</v>
      </c>
      <c r="U22" s="16"/>
      <c r="V22" s="3">
        <v>3000</v>
      </c>
      <c r="W22" s="16"/>
      <c r="X22" s="3">
        <v>0</v>
      </c>
      <c r="Y22" s="16"/>
      <c r="Z22" s="3"/>
      <c r="AA22" s="16"/>
      <c r="AB22" s="3">
        <v>0</v>
      </c>
      <c r="AC22" s="16"/>
      <c r="AD22" s="3"/>
      <c r="AE22" s="16"/>
      <c r="AF22" s="3">
        <v>0</v>
      </c>
      <c r="AG22" s="16"/>
      <c r="AH22" s="3"/>
      <c r="AI22" s="16"/>
      <c r="AJ22" s="3">
        <f t="shared" si="10"/>
        <v>0</v>
      </c>
      <c r="AK22" s="16"/>
      <c r="AL22" s="3"/>
      <c r="AM22" s="16"/>
      <c r="AN22" s="3">
        <v>0</v>
      </c>
      <c r="AO22" s="16"/>
      <c r="AP22" s="3"/>
      <c r="AQ22" s="16"/>
      <c r="AR22" s="3">
        <v>0</v>
      </c>
      <c r="AS22" s="16"/>
      <c r="AT22" s="16"/>
      <c r="AU22" s="16"/>
      <c r="AV22" s="3">
        <v>0</v>
      </c>
      <c r="AW22" s="16"/>
      <c r="AX22" s="3"/>
      <c r="AY22" s="16"/>
      <c r="AZ22" s="3">
        <f t="shared" si="11"/>
        <v>0</v>
      </c>
      <c r="BA22" s="16"/>
      <c r="BB22" s="3"/>
      <c r="BC22" s="16"/>
      <c r="BD22" s="3">
        <v>0</v>
      </c>
      <c r="BE22" s="16"/>
      <c r="BF22" s="3"/>
      <c r="BG22" s="16"/>
      <c r="BH22" s="3">
        <v>0</v>
      </c>
      <c r="BI22" s="16"/>
      <c r="BJ22" s="3"/>
      <c r="BK22" s="16"/>
      <c r="BL22" s="3">
        <v>0</v>
      </c>
      <c r="BM22" s="16"/>
      <c r="BN22" s="16"/>
      <c r="BO22" s="16"/>
      <c r="BP22" s="3">
        <f t="shared" si="12"/>
        <v>0</v>
      </c>
      <c r="BQ22" s="16"/>
      <c r="BR22" s="3"/>
      <c r="BS22" s="16"/>
      <c r="BT22" s="3">
        <v>0</v>
      </c>
      <c r="BU22" s="16"/>
      <c r="BV22" s="3"/>
      <c r="BW22" s="16"/>
      <c r="BX22" s="3">
        <v>0</v>
      </c>
      <c r="BY22" s="16"/>
      <c r="BZ22" s="3"/>
      <c r="CA22" s="16"/>
      <c r="CB22" s="3">
        <v>0</v>
      </c>
      <c r="CC22" s="16"/>
      <c r="CD22" s="3"/>
      <c r="CE22" s="16"/>
      <c r="CF22" s="3">
        <f t="shared" si="13"/>
        <v>0</v>
      </c>
      <c r="CG22" s="16"/>
      <c r="CH22" s="3"/>
      <c r="CI22" s="16"/>
      <c r="CJ22" s="3">
        <f t="shared" si="14"/>
        <v>0</v>
      </c>
      <c r="CK22" s="16"/>
      <c r="CL22" s="3"/>
      <c r="CM22" s="16"/>
      <c r="CN22" s="3">
        <v>0</v>
      </c>
      <c r="CO22" s="16"/>
      <c r="CP22" s="16"/>
      <c r="CQ22" s="16"/>
      <c r="CR22" s="3">
        <v>0</v>
      </c>
      <c r="CS22" s="16"/>
      <c r="CT22" s="16"/>
      <c r="CU22" s="16"/>
      <c r="CV22" s="3">
        <v>0</v>
      </c>
      <c r="CW22" s="16"/>
      <c r="CX22" s="16"/>
      <c r="CY22" s="16"/>
      <c r="CZ22" s="3">
        <f t="shared" si="15"/>
        <v>0</v>
      </c>
      <c r="DA22" s="16"/>
      <c r="DB22" s="16"/>
      <c r="DC22" s="16"/>
      <c r="DD22" s="3">
        <v>0</v>
      </c>
      <c r="DE22" s="16"/>
      <c r="DF22" s="16"/>
      <c r="DG22" s="16"/>
      <c r="DH22" s="3">
        <v>0</v>
      </c>
      <c r="DI22" s="16"/>
      <c r="DJ22" s="3">
        <v>0</v>
      </c>
      <c r="DK22" s="16"/>
      <c r="DL22" s="3">
        <f t="shared" si="16"/>
        <v>2930.23</v>
      </c>
      <c r="DM22" s="16"/>
      <c r="DN22" s="3">
        <f t="shared" si="17"/>
        <v>3000</v>
      </c>
    </row>
    <row r="23" spans="1:118" x14ac:dyDescent="0.25">
      <c r="A23" s="2"/>
      <c r="B23" s="2"/>
      <c r="C23" s="2"/>
      <c r="D23" s="2"/>
      <c r="E23" s="2"/>
      <c r="F23" s="2" t="s">
        <v>150</v>
      </c>
      <c r="G23" s="2"/>
      <c r="H23" s="3">
        <v>0</v>
      </c>
      <c r="I23" s="16"/>
      <c r="J23" s="3"/>
      <c r="K23" s="16"/>
      <c r="L23" s="3">
        <v>0</v>
      </c>
      <c r="M23" s="16"/>
      <c r="N23" s="3"/>
      <c r="O23" s="16"/>
      <c r="P23" s="3">
        <f t="shared" si="9"/>
        <v>0</v>
      </c>
      <c r="Q23" s="16"/>
      <c r="R23" s="3"/>
      <c r="S23" s="16"/>
      <c r="T23" s="3">
        <v>81.37</v>
      </c>
      <c r="U23" s="16"/>
      <c r="V23" s="3"/>
      <c r="W23" s="16"/>
      <c r="X23" s="3">
        <v>0</v>
      </c>
      <c r="Y23" s="16"/>
      <c r="Z23" s="3"/>
      <c r="AA23" s="16"/>
      <c r="AB23" s="3">
        <v>0</v>
      </c>
      <c r="AC23" s="16"/>
      <c r="AD23" s="3"/>
      <c r="AE23" s="16"/>
      <c r="AF23" s="3">
        <v>0</v>
      </c>
      <c r="AG23" s="16"/>
      <c r="AH23" s="3"/>
      <c r="AI23" s="16"/>
      <c r="AJ23" s="3">
        <f t="shared" si="10"/>
        <v>0</v>
      </c>
      <c r="AK23" s="16"/>
      <c r="AL23" s="3"/>
      <c r="AM23" s="16"/>
      <c r="AN23" s="3">
        <v>0</v>
      </c>
      <c r="AO23" s="16"/>
      <c r="AP23" s="3"/>
      <c r="AQ23" s="16"/>
      <c r="AR23" s="3">
        <v>0</v>
      </c>
      <c r="AS23" s="16"/>
      <c r="AT23" s="16"/>
      <c r="AU23" s="16"/>
      <c r="AV23" s="3">
        <v>0</v>
      </c>
      <c r="AW23" s="16"/>
      <c r="AX23" s="3"/>
      <c r="AY23" s="16"/>
      <c r="AZ23" s="3">
        <f t="shared" si="11"/>
        <v>0</v>
      </c>
      <c r="BA23" s="16"/>
      <c r="BB23" s="3"/>
      <c r="BC23" s="16"/>
      <c r="BD23" s="3">
        <v>0</v>
      </c>
      <c r="BE23" s="16"/>
      <c r="BF23" s="3"/>
      <c r="BG23" s="16"/>
      <c r="BH23" s="3">
        <v>0</v>
      </c>
      <c r="BI23" s="16"/>
      <c r="BJ23" s="3"/>
      <c r="BK23" s="16"/>
      <c r="BL23" s="3">
        <v>0</v>
      </c>
      <c r="BM23" s="16"/>
      <c r="BN23" s="16"/>
      <c r="BO23" s="16"/>
      <c r="BP23" s="3">
        <f t="shared" si="12"/>
        <v>0</v>
      </c>
      <c r="BQ23" s="16"/>
      <c r="BR23" s="3"/>
      <c r="BS23" s="16"/>
      <c r="BT23" s="3">
        <v>0</v>
      </c>
      <c r="BU23" s="16"/>
      <c r="BV23" s="3"/>
      <c r="BW23" s="16"/>
      <c r="BX23" s="3">
        <v>0</v>
      </c>
      <c r="BY23" s="16"/>
      <c r="BZ23" s="3"/>
      <c r="CA23" s="16"/>
      <c r="CB23" s="3">
        <v>0</v>
      </c>
      <c r="CC23" s="16"/>
      <c r="CD23" s="3"/>
      <c r="CE23" s="16"/>
      <c r="CF23" s="3">
        <f t="shared" si="13"/>
        <v>0</v>
      </c>
      <c r="CG23" s="16"/>
      <c r="CH23" s="3"/>
      <c r="CI23" s="16"/>
      <c r="CJ23" s="3">
        <f t="shared" si="14"/>
        <v>0</v>
      </c>
      <c r="CK23" s="16"/>
      <c r="CL23" s="3"/>
      <c r="CM23" s="16"/>
      <c r="CN23" s="3">
        <v>0</v>
      </c>
      <c r="CO23" s="16"/>
      <c r="CP23" s="16"/>
      <c r="CQ23" s="16"/>
      <c r="CR23" s="3">
        <v>0</v>
      </c>
      <c r="CS23" s="16"/>
      <c r="CT23" s="16"/>
      <c r="CU23" s="16"/>
      <c r="CV23" s="3">
        <v>0</v>
      </c>
      <c r="CW23" s="16"/>
      <c r="CX23" s="16"/>
      <c r="CY23" s="16"/>
      <c r="CZ23" s="3">
        <f t="shared" si="15"/>
        <v>0</v>
      </c>
      <c r="DA23" s="16"/>
      <c r="DB23" s="16"/>
      <c r="DC23" s="16"/>
      <c r="DD23" s="3">
        <v>0</v>
      </c>
      <c r="DE23" s="16"/>
      <c r="DF23" s="16"/>
      <c r="DG23" s="16"/>
      <c r="DH23" s="3">
        <v>0</v>
      </c>
      <c r="DI23" s="16"/>
      <c r="DJ23" s="3">
        <v>0</v>
      </c>
      <c r="DK23" s="16"/>
      <c r="DL23" s="3">
        <f t="shared" si="16"/>
        <v>81.37</v>
      </c>
      <c r="DM23" s="16"/>
      <c r="DN23" s="3">
        <f t="shared" si="17"/>
        <v>0</v>
      </c>
    </row>
    <row r="24" spans="1:118" x14ac:dyDescent="0.25">
      <c r="A24" s="2"/>
      <c r="B24" s="2"/>
      <c r="C24" s="2"/>
      <c r="D24" s="2"/>
      <c r="E24" s="2"/>
      <c r="F24" s="2" t="s">
        <v>151</v>
      </c>
      <c r="G24" s="2"/>
      <c r="H24" s="3">
        <v>0</v>
      </c>
      <c r="I24" s="16"/>
      <c r="J24" s="3"/>
      <c r="K24" s="16"/>
      <c r="L24" s="3">
        <v>6864</v>
      </c>
      <c r="M24" s="16"/>
      <c r="N24" s="3">
        <v>6400</v>
      </c>
      <c r="O24" s="16"/>
      <c r="P24" s="3">
        <f t="shared" si="9"/>
        <v>6864</v>
      </c>
      <c r="Q24" s="16"/>
      <c r="R24" s="3">
        <f>ROUND(J24+N24,5)</f>
        <v>6400</v>
      </c>
      <c r="S24" s="16"/>
      <c r="T24" s="3">
        <v>0</v>
      </c>
      <c r="U24" s="16"/>
      <c r="V24" s="3"/>
      <c r="W24" s="16"/>
      <c r="X24" s="3">
        <v>0</v>
      </c>
      <c r="Y24" s="16"/>
      <c r="Z24" s="3"/>
      <c r="AA24" s="16"/>
      <c r="AB24" s="3">
        <v>0</v>
      </c>
      <c r="AC24" s="16"/>
      <c r="AD24" s="3"/>
      <c r="AE24" s="16"/>
      <c r="AF24" s="3">
        <v>0</v>
      </c>
      <c r="AG24" s="16"/>
      <c r="AH24" s="3"/>
      <c r="AI24" s="16"/>
      <c r="AJ24" s="3">
        <f t="shared" si="10"/>
        <v>0</v>
      </c>
      <c r="AK24" s="16"/>
      <c r="AL24" s="3"/>
      <c r="AM24" s="16"/>
      <c r="AN24" s="3">
        <v>0</v>
      </c>
      <c r="AO24" s="16"/>
      <c r="AP24" s="3"/>
      <c r="AQ24" s="16"/>
      <c r="AR24" s="3">
        <v>0</v>
      </c>
      <c r="AS24" s="16"/>
      <c r="AT24" s="16"/>
      <c r="AU24" s="16"/>
      <c r="AV24" s="3">
        <v>0</v>
      </c>
      <c r="AW24" s="16"/>
      <c r="AX24" s="3"/>
      <c r="AY24" s="16"/>
      <c r="AZ24" s="3">
        <f t="shared" si="11"/>
        <v>0</v>
      </c>
      <c r="BA24" s="16"/>
      <c r="BB24" s="3"/>
      <c r="BC24" s="16"/>
      <c r="BD24" s="3">
        <v>0</v>
      </c>
      <c r="BE24" s="16"/>
      <c r="BF24" s="3"/>
      <c r="BG24" s="16"/>
      <c r="BH24" s="3">
        <v>0</v>
      </c>
      <c r="BI24" s="16"/>
      <c r="BJ24" s="3"/>
      <c r="BK24" s="16"/>
      <c r="BL24" s="3">
        <v>0</v>
      </c>
      <c r="BM24" s="16"/>
      <c r="BN24" s="16"/>
      <c r="BO24" s="16"/>
      <c r="BP24" s="3">
        <f t="shared" si="12"/>
        <v>0</v>
      </c>
      <c r="BQ24" s="16"/>
      <c r="BR24" s="3"/>
      <c r="BS24" s="16"/>
      <c r="BT24" s="3">
        <v>0</v>
      </c>
      <c r="BU24" s="16"/>
      <c r="BV24" s="3"/>
      <c r="BW24" s="16"/>
      <c r="BX24" s="3">
        <v>0</v>
      </c>
      <c r="BY24" s="16"/>
      <c r="BZ24" s="3"/>
      <c r="CA24" s="16"/>
      <c r="CB24" s="3">
        <v>0</v>
      </c>
      <c r="CC24" s="16"/>
      <c r="CD24" s="3"/>
      <c r="CE24" s="16"/>
      <c r="CF24" s="3">
        <f t="shared" si="13"/>
        <v>0</v>
      </c>
      <c r="CG24" s="16"/>
      <c r="CH24" s="3"/>
      <c r="CI24" s="16"/>
      <c r="CJ24" s="3">
        <f t="shared" si="14"/>
        <v>0</v>
      </c>
      <c r="CK24" s="16"/>
      <c r="CL24" s="3"/>
      <c r="CM24" s="16"/>
      <c r="CN24" s="3">
        <v>0</v>
      </c>
      <c r="CO24" s="16"/>
      <c r="CP24" s="16"/>
      <c r="CQ24" s="16"/>
      <c r="CR24" s="3">
        <v>0</v>
      </c>
      <c r="CS24" s="16"/>
      <c r="CT24" s="16"/>
      <c r="CU24" s="16"/>
      <c r="CV24" s="3">
        <v>0</v>
      </c>
      <c r="CW24" s="16"/>
      <c r="CX24" s="16"/>
      <c r="CY24" s="16"/>
      <c r="CZ24" s="3">
        <f t="shared" si="15"/>
        <v>0</v>
      </c>
      <c r="DA24" s="16"/>
      <c r="DB24" s="16"/>
      <c r="DC24" s="16"/>
      <c r="DD24" s="3">
        <v>0</v>
      </c>
      <c r="DE24" s="16"/>
      <c r="DF24" s="16"/>
      <c r="DG24" s="16"/>
      <c r="DH24" s="3">
        <v>0</v>
      </c>
      <c r="DI24" s="16"/>
      <c r="DJ24" s="3">
        <v>0</v>
      </c>
      <c r="DK24" s="16"/>
      <c r="DL24" s="3">
        <f t="shared" si="16"/>
        <v>6864</v>
      </c>
      <c r="DM24" s="16"/>
      <c r="DN24" s="3">
        <f t="shared" si="17"/>
        <v>6400</v>
      </c>
    </row>
    <row r="25" spans="1:118" x14ac:dyDescent="0.25">
      <c r="A25" s="2"/>
      <c r="B25" s="2"/>
      <c r="C25" s="2"/>
      <c r="D25" s="2"/>
      <c r="E25" s="2"/>
      <c r="F25" s="2" t="s">
        <v>152</v>
      </c>
      <c r="G25" s="2"/>
      <c r="H25" s="3">
        <v>0</v>
      </c>
      <c r="I25" s="16"/>
      <c r="J25" s="3"/>
      <c r="K25" s="16"/>
      <c r="L25" s="3">
        <v>0</v>
      </c>
      <c r="M25" s="16"/>
      <c r="N25" s="3"/>
      <c r="O25" s="16"/>
      <c r="P25" s="3">
        <f t="shared" si="9"/>
        <v>0</v>
      </c>
      <c r="Q25" s="16"/>
      <c r="R25" s="3"/>
      <c r="S25" s="16"/>
      <c r="T25" s="3">
        <v>0</v>
      </c>
      <c r="U25" s="16"/>
      <c r="V25" s="3"/>
      <c r="W25" s="16"/>
      <c r="X25" s="3">
        <v>0</v>
      </c>
      <c r="Y25" s="16"/>
      <c r="Z25" s="3"/>
      <c r="AA25" s="16"/>
      <c r="AB25" s="3">
        <v>0</v>
      </c>
      <c r="AC25" s="16"/>
      <c r="AD25" s="3"/>
      <c r="AE25" s="16"/>
      <c r="AF25" s="3">
        <v>0</v>
      </c>
      <c r="AG25" s="16"/>
      <c r="AH25" s="3"/>
      <c r="AI25" s="16"/>
      <c r="AJ25" s="3">
        <f t="shared" si="10"/>
        <v>0</v>
      </c>
      <c r="AK25" s="16"/>
      <c r="AL25" s="3"/>
      <c r="AM25" s="16"/>
      <c r="AN25" s="3">
        <v>0</v>
      </c>
      <c r="AO25" s="16"/>
      <c r="AP25" s="3"/>
      <c r="AQ25" s="16"/>
      <c r="AR25" s="3">
        <v>0</v>
      </c>
      <c r="AS25" s="16"/>
      <c r="AT25" s="16"/>
      <c r="AU25" s="16"/>
      <c r="AV25" s="3">
        <v>0</v>
      </c>
      <c r="AW25" s="16"/>
      <c r="AX25" s="3"/>
      <c r="AY25" s="16"/>
      <c r="AZ25" s="3">
        <f t="shared" si="11"/>
        <v>0</v>
      </c>
      <c r="BA25" s="16"/>
      <c r="BB25" s="3"/>
      <c r="BC25" s="16"/>
      <c r="BD25" s="3">
        <v>0</v>
      </c>
      <c r="BE25" s="16"/>
      <c r="BF25" s="3"/>
      <c r="BG25" s="16"/>
      <c r="BH25" s="3">
        <v>0</v>
      </c>
      <c r="BI25" s="16"/>
      <c r="BJ25" s="3"/>
      <c r="BK25" s="16"/>
      <c r="BL25" s="3">
        <v>0</v>
      </c>
      <c r="BM25" s="16"/>
      <c r="BN25" s="16"/>
      <c r="BO25" s="16"/>
      <c r="BP25" s="3">
        <f t="shared" si="12"/>
        <v>0</v>
      </c>
      <c r="BQ25" s="16"/>
      <c r="BR25" s="3"/>
      <c r="BS25" s="16"/>
      <c r="BT25" s="3">
        <v>0</v>
      </c>
      <c r="BU25" s="16"/>
      <c r="BV25" s="3"/>
      <c r="BW25" s="16"/>
      <c r="BX25" s="3">
        <v>0</v>
      </c>
      <c r="BY25" s="16"/>
      <c r="BZ25" s="3"/>
      <c r="CA25" s="16"/>
      <c r="CB25" s="3">
        <v>2529.4</v>
      </c>
      <c r="CC25" s="16"/>
      <c r="CD25" s="3"/>
      <c r="CE25" s="16"/>
      <c r="CF25" s="3">
        <f t="shared" si="13"/>
        <v>2529.4</v>
      </c>
      <c r="CG25" s="16"/>
      <c r="CH25" s="3"/>
      <c r="CI25" s="16"/>
      <c r="CJ25" s="3">
        <f t="shared" si="14"/>
        <v>2529.4</v>
      </c>
      <c r="CK25" s="16"/>
      <c r="CL25" s="3"/>
      <c r="CM25" s="16"/>
      <c r="CN25" s="3">
        <v>0</v>
      </c>
      <c r="CO25" s="16"/>
      <c r="CP25" s="16"/>
      <c r="CQ25" s="16"/>
      <c r="CR25" s="3">
        <v>0</v>
      </c>
      <c r="CS25" s="16"/>
      <c r="CT25" s="16"/>
      <c r="CU25" s="16"/>
      <c r="CV25" s="3">
        <v>0</v>
      </c>
      <c r="CW25" s="16"/>
      <c r="CX25" s="16"/>
      <c r="CY25" s="16"/>
      <c r="CZ25" s="3">
        <f t="shared" si="15"/>
        <v>0</v>
      </c>
      <c r="DA25" s="16"/>
      <c r="DB25" s="16"/>
      <c r="DC25" s="16"/>
      <c r="DD25" s="3">
        <v>0</v>
      </c>
      <c r="DE25" s="16"/>
      <c r="DF25" s="16"/>
      <c r="DG25" s="16"/>
      <c r="DH25" s="3">
        <v>0</v>
      </c>
      <c r="DI25" s="16"/>
      <c r="DJ25" s="3">
        <v>0</v>
      </c>
      <c r="DK25" s="16"/>
      <c r="DL25" s="3">
        <f t="shared" si="16"/>
        <v>2529.4</v>
      </c>
      <c r="DM25" s="16"/>
      <c r="DN25" s="3">
        <f t="shared" si="17"/>
        <v>0</v>
      </c>
    </row>
    <row r="26" spans="1:118" x14ac:dyDescent="0.25">
      <c r="A26" s="2"/>
      <c r="B26" s="2"/>
      <c r="C26" s="2"/>
      <c r="D26" s="2"/>
      <c r="E26" s="2"/>
      <c r="F26" s="2" t="s">
        <v>153</v>
      </c>
      <c r="G26" s="2"/>
      <c r="H26" s="3">
        <v>0</v>
      </c>
      <c r="I26" s="16"/>
      <c r="J26" s="3"/>
      <c r="K26" s="16"/>
      <c r="L26" s="3">
        <v>0</v>
      </c>
      <c r="M26" s="16"/>
      <c r="N26" s="3"/>
      <c r="O26" s="16"/>
      <c r="P26" s="3">
        <f t="shared" si="9"/>
        <v>0</v>
      </c>
      <c r="Q26" s="16"/>
      <c r="R26" s="3"/>
      <c r="S26" s="16"/>
      <c r="T26" s="3">
        <v>0</v>
      </c>
      <c r="U26" s="16"/>
      <c r="V26" s="3"/>
      <c r="W26" s="16"/>
      <c r="X26" s="3">
        <v>0</v>
      </c>
      <c r="Y26" s="16"/>
      <c r="Z26" s="3"/>
      <c r="AA26" s="16"/>
      <c r="AB26" s="3">
        <v>0</v>
      </c>
      <c r="AC26" s="16"/>
      <c r="AD26" s="3"/>
      <c r="AE26" s="16"/>
      <c r="AF26" s="3">
        <v>0</v>
      </c>
      <c r="AG26" s="16"/>
      <c r="AH26" s="3"/>
      <c r="AI26" s="16"/>
      <c r="AJ26" s="3">
        <f t="shared" si="10"/>
        <v>0</v>
      </c>
      <c r="AK26" s="16"/>
      <c r="AL26" s="3"/>
      <c r="AM26" s="16"/>
      <c r="AN26" s="3">
        <v>125930</v>
      </c>
      <c r="AO26" s="16"/>
      <c r="AP26" s="3">
        <v>121500</v>
      </c>
      <c r="AQ26" s="16"/>
      <c r="AR26" s="3">
        <v>0</v>
      </c>
      <c r="AS26" s="16"/>
      <c r="AT26" s="16"/>
      <c r="AU26" s="16"/>
      <c r="AV26" s="3">
        <v>0</v>
      </c>
      <c r="AW26" s="16"/>
      <c r="AX26" s="3"/>
      <c r="AY26" s="16"/>
      <c r="AZ26" s="3">
        <f t="shared" si="11"/>
        <v>0</v>
      </c>
      <c r="BA26" s="16"/>
      <c r="BB26" s="3"/>
      <c r="BC26" s="16"/>
      <c r="BD26" s="3">
        <v>0</v>
      </c>
      <c r="BE26" s="16"/>
      <c r="BF26" s="3"/>
      <c r="BG26" s="16"/>
      <c r="BH26" s="3">
        <v>0</v>
      </c>
      <c r="BI26" s="16"/>
      <c r="BJ26" s="3"/>
      <c r="BK26" s="16"/>
      <c r="BL26" s="3">
        <v>0</v>
      </c>
      <c r="BM26" s="16"/>
      <c r="BN26" s="16"/>
      <c r="BO26" s="16"/>
      <c r="BP26" s="3">
        <f t="shared" si="12"/>
        <v>0</v>
      </c>
      <c r="BQ26" s="16"/>
      <c r="BR26" s="3"/>
      <c r="BS26" s="16"/>
      <c r="BT26" s="3">
        <v>0</v>
      </c>
      <c r="BU26" s="16"/>
      <c r="BV26" s="3"/>
      <c r="BW26" s="16"/>
      <c r="BX26" s="3">
        <v>0</v>
      </c>
      <c r="BY26" s="16"/>
      <c r="BZ26" s="3"/>
      <c r="CA26" s="16"/>
      <c r="CB26" s="3">
        <v>0</v>
      </c>
      <c r="CC26" s="16"/>
      <c r="CD26" s="3"/>
      <c r="CE26" s="16"/>
      <c r="CF26" s="3">
        <f t="shared" si="13"/>
        <v>0</v>
      </c>
      <c r="CG26" s="16"/>
      <c r="CH26" s="3"/>
      <c r="CI26" s="16"/>
      <c r="CJ26" s="3">
        <f t="shared" si="14"/>
        <v>125930</v>
      </c>
      <c r="CK26" s="16"/>
      <c r="CL26" s="3">
        <f>ROUND(AL26+AP26+BB26+BR26+CH26,5)</f>
        <v>121500</v>
      </c>
      <c r="CM26" s="16"/>
      <c r="CN26" s="3">
        <v>0</v>
      </c>
      <c r="CO26" s="16"/>
      <c r="CP26" s="16"/>
      <c r="CQ26" s="16"/>
      <c r="CR26" s="3">
        <v>0</v>
      </c>
      <c r="CS26" s="16"/>
      <c r="CT26" s="16"/>
      <c r="CU26" s="16"/>
      <c r="CV26" s="3">
        <v>0</v>
      </c>
      <c r="CW26" s="16"/>
      <c r="CX26" s="16"/>
      <c r="CY26" s="16"/>
      <c r="CZ26" s="3">
        <f t="shared" si="15"/>
        <v>0</v>
      </c>
      <c r="DA26" s="16"/>
      <c r="DB26" s="16"/>
      <c r="DC26" s="16"/>
      <c r="DD26" s="3">
        <v>0</v>
      </c>
      <c r="DE26" s="16"/>
      <c r="DF26" s="16"/>
      <c r="DG26" s="16"/>
      <c r="DH26" s="3">
        <v>0</v>
      </c>
      <c r="DI26" s="16"/>
      <c r="DJ26" s="3">
        <v>0</v>
      </c>
      <c r="DK26" s="16"/>
      <c r="DL26" s="3">
        <f t="shared" si="16"/>
        <v>125930</v>
      </c>
      <c r="DM26" s="16"/>
      <c r="DN26" s="3">
        <f t="shared" si="17"/>
        <v>121500</v>
      </c>
    </row>
    <row r="27" spans="1:118" x14ac:dyDescent="0.25">
      <c r="A27" s="2"/>
      <c r="B27" s="2"/>
      <c r="C27" s="2"/>
      <c r="D27" s="2"/>
      <c r="E27" s="2"/>
      <c r="F27" s="2" t="s">
        <v>154</v>
      </c>
      <c r="G27" s="2"/>
      <c r="H27" s="3"/>
      <c r="I27" s="16"/>
      <c r="J27" s="3"/>
      <c r="K27" s="16"/>
      <c r="L27" s="3"/>
      <c r="M27" s="16"/>
      <c r="N27" s="3"/>
      <c r="O27" s="16"/>
      <c r="P27" s="3"/>
      <c r="Q27" s="16"/>
      <c r="R27" s="3"/>
      <c r="S27" s="16"/>
      <c r="T27" s="3"/>
      <c r="U27" s="16"/>
      <c r="V27" s="3"/>
      <c r="W27" s="16"/>
      <c r="X27" s="3"/>
      <c r="Y27" s="16"/>
      <c r="Z27" s="3"/>
      <c r="AA27" s="16"/>
      <c r="AB27" s="3"/>
      <c r="AC27" s="16"/>
      <c r="AD27" s="3"/>
      <c r="AE27" s="16"/>
      <c r="AF27" s="3"/>
      <c r="AG27" s="16"/>
      <c r="AH27" s="3"/>
      <c r="AI27" s="16"/>
      <c r="AJ27" s="3"/>
      <c r="AK27" s="16"/>
      <c r="AL27" s="3"/>
      <c r="AM27" s="16"/>
      <c r="AN27" s="3"/>
      <c r="AO27" s="16"/>
      <c r="AP27" s="3"/>
      <c r="AQ27" s="16"/>
      <c r="AR27" s="3"/>
      <c r="AS27" s="16"/>
      <c r="AT27" s="16"/>
      <c r="AU27" s="16"/>
      <c r="AV27" s="3"/>
      <c r="AW27" s="16"/>
      <c r="AX27" s="3"/>
      <c r="AY27" s="16"/>
      <c r="AZ27" s="3"/>
      <c r="BA27" s="16"/>
      <c r="BB27" s="3"/>
      <c r="BC27" s="16"/>
      <c r="BD27" s="3"/>
      <c r="BE27" s="16"/>
      <c r="BF27" s="3"/>
      <c r="BG27" s="16"/>
      <c r="BH27" s="3"/>
      <c r="BI27" s="16"/>
      <c r="BJ27" s="3"/>
      <c r="BK27" s="16"/>
      <c r="BL27" s="3"/>
      <c r="BM27" s="16"/>
      <c r="BN27" s="16"/>
      <c r="BO27" s="16"/>
      <c r="BP27" s="3"/>
      <c r="BQ27" s="16"/>
      <c r="BR27" s="3"/>
      <c r="BS27" s="16"/>
      <c r="BT27" s="3"/>
      <c r="BU27" s="16"/>
      <c r="BV27" s="3"/>
      <c r="BW27" s="16"/>
      <c r="BX27" s="3"/>
      <c r="BY27" s="16"/>
      <c r="BZ27" s="3"/>
      <c r="CA27" s="16"/>
      <c r="CB27" s="3"/>
      <c r="CC27" s="16"/>
      <c r="CD27" s="3"/>
      <c r="CE27" s="16"/>
      <c r="CF27" s="3"/>
      <c r="CG27" s="16"/>
      <c r="CH27" s="3"/>
      <c r="CI27" s="16"/>
      <c r="CJ27" s="3"/>
      <c r="CK27" s="16"/>
      <c r="CL27" s="3"/>
      <c r="CM27" s="16"/>
      <c r="CN27" s="3"/>
      <c r="CO27" s="16"/>
      <c r="CP27" s="16"/>
      <c r="CQ27" s="16"/>
      <c r="CR27" s="3"/>
      <c r="CS27" s="16"/>
      <c r="CT27" s="16"/>
      <c r="CU27" s="16"/>
      <c r="CV27" s="3"/>
      <c r="CW27" s="16"/>
      <c r="CX27" s="16"/>
      <c r="CY27" s="16"/>
      <c r="CZ27" s="3"/>
      <c r="DA27" s="16"/>
      <c r="DB27" s="16"/>
      <c r="DC27" s="16"/>
      <c r="DD27" s="3"/>
      <c r="DE27" s="16"/>
      <c r="DF27" s="16"/>
      <c r="DG27" s="16"/>
      <c r="DH27" s="3"/>
      <c r="DI27" s="16"/>
      <c r="DJ27" s="3"/>
      <c r="DK27" s="16"/>
      <c r="DL27" s="3"/>
      <c r="DM27" s="16"/>
      <c r="DN27" s="3"/>
    </row>
    <row r="28" spans="1:118" x14ac:dyDescent="0.25">
      <c r="A28" s="2"/>
      <c r="B28" s="2"/>
      <c r="C28" s="2"/>
      <c r="D28" s="2"/>
      <c r="E28" s="2"/>
      <c r="F28" s="2"/>
      <c r="G28" s="2" t="s">
        <v>155</v>
      </c>
      <c r="H28" s="3">
        <v>0</v>
      </c>
      <c r="I28" s="16"/>
      <c r="J28" s="3"/>
      <c r="K28" s="16"/>
      <c r="L28" s="3">
        <v>0</v>
      </c>
      <c r="M28" s="16"/>
      <c r="N28" s="3"/>
      <c r="O28" s="16"/>
      <c r="P28" s="3">
        <f t="shared" ref="P28:P38" si="18">ROUND(H28+L28,5)</f>
        <v>0</v>
      </c>
      <c r="Q28" s="16"/>
      <c r="R28" s="3"/>
      <c r="S28" s="16"/>
      <c r="T28" s="3">
        <v>0</v>
      </c>
      <c r="U28" s="16"/>
      <c r="V28" s="3"/>
      <c r="W28" s="16"/>
      <c r="X28" s="3">
        <v>0</v>
      </c>
      <c r="Y28" s="16"/>
      <c r="Z28" s="3"/>
      <c r="AA28" s="16"/>
      <c r="AB28" s="3">
        <v>0</v>
      </c>
      <c r="AC28" s="16"/>
      <c r="AD28" s="3"/>
      <c r="AE28" s="16"/>
      <c r="AF28" s="3">
        <v>0</v>
      </c>
      <c r="AG28" s="16"/>
      <c r="AH28" s="3"/>
      <c r="AI28" s="16"/>
      <c r="AJ28" s="3">
        <f t="shared" ref="AJ28:AJ38" si="19">ROUND(X28+AB28+AF28,5)</f>
        <v>0</v>
      </c>
      <c r="AK28" s="16"/>
      <c r="AL28" s="3"/>
      <c r="AM28" s="16"/>
      <c r="AN28" s="3">
        <v>0</v>
      </c>
      <c r="AO28" s="16"/>
      <c r="AP28" s="3"/>
      <c r="AQ28" s="16"/>
      <c r="AR28" s="3">
        <v>0</v>
      </c>
      <c r="AS28" s="16"/>
      <c r="AT28" s="16"/>
      <c r="AU28" s="16"/>
      <c r="AV28" s="3">
        <v>0</v>
      </c>
      <c r="AW28" s="16"/>
      <c r="AX28" s="3"/>
      <c r="AY28" s="16"/>
      <c r="AZ28" s="3">
        <f t="shared" ref="AZ28:AZ38" si="20">ROUND(AR28+AV28,5)</f>
        <v>0</v>
      </c>
      <c r="BA28" s="16"/>
      <c r="BB28" s="3"/>
      <c r="BC28" s="16"/>
      <c r="BD28" s="3">
        <f>41215.41+400</f>
        <v>41615.410000000003</v>
      </c>
      <c r="BE28" s="16"/>
      <c r="BF28" s="3">
        <v>25000</v>
      </c>
      <c r="BG28" s="16"/>
      <c r="BH28" s="3">
        <v>0</v>
      </c>
      <c r="BI28" s="16"/>
      <c r="BJ28" s="3"/>
      <c r="BK28" s="16"/>
      <c r="BL28" s="3">
        <f>400-400</f>
        <v>0</v>
      </c>
      <c r="BM28" s="16"/>
      <c r="BN28" s="16"/>
      <c r="BO28" s="16"/>
      <c r="BP28" s="3">
        <f t="shared" ref="BP28:BP38" si="21">ROUND(BD28+BH28+BL28,5)</f>
        <v>41615.410000000003</v>
      </c>
      <c r="BQ28" s="16"/>
      <c r="BR28" s="3">
        <f>ROUND(BF28+BJ28+BN28,5)</f>
        <v>25000</v>
      </c>
      <c r="BS28" s="16"/>
      <c r="BT28" s="3">
        <v>0</v>
      </c>
      <c r="BU28" s="16"/>
      <c r="BV28" s="3"/>
      <c r="BW28" s="16"/>
      <c r="BX28" s="3">
        <v>0</v>
      </c>
      <c r="BY28" s="16"/>
      <c r="BZ28" s="3"/>
      <c r="CA28" s="16"/>
      <c r="CB28" s="3">
        <v>0</v>
      </c>
      <c r="CC28" s="16"/>
      <c r="CD28" s="3"/>
      <c r="CE28" s="16"/>
      <c r="CF28" s="3">
        <f t="shared" ref="CF28:CF38" si="22">ROUND(BT28+BX28+CB28,5)</f>
        <v>0</v>
      </c>
      <c r="CG28" s="16"/>
      <c r="CH28" s="3"/>
      <c r="CI28" s="16"/>
      <c r="CJ28" s="3">
        <f t="shared" ref="CJ28:CJ38" si="23">ROUND(AJ28+AN28+AZ28+BP28+CF28,5)</f>
        <v>41615.410000000003</v>
      </c>
      <c r="CK28" s="16"/>
      <c r="CL28" s="3">
        <f>ROUND(AL28+AP28+BB28+BR28+CH28,5)</f>
        <v>25000</v>
      </c>
      <c r="CM28" s="16"/>
      <c r="CN28" s="3">
        <v>0</v>
      </c>
      <c r="CO28" s="16"/>
      <c r="CP28" s="16"/>
      <c r="CQ28" s="16"/>
      <c r="CR28" s="3">
        <v>0</v>
      </c>
      <c r="CS28" s="16"/>
      <c r="CT28" s="16"/>
      <c r="CU28" s="16"/>
      <c r="CV28" s="3">
        <v>0</v>
      </c>
      <c r="CW28" s="16"/>
      <c r="CX28" s="16"/>
      <c r="CY28" s="16"/>
      <c r="CZ28" s="3">
        <f t="shared" ref="CZ28:CZ38" si="24">ROUND(CN28+CR28+CV28,5)</f>
        <v>0</v>
      </c>
      <c r="DA28" s="16"/>
      <c r="DB28" s="16"/>
      <c r="DC28" s="16"/>
      <c r="DD28" s="3">
        <v>0</v>
      </c>
      <c r="DE28" s="16"/>
      <c r="DF28" s="16"/>
      <c r="DG28" s="16"/>
      <c r="DH28" s="3">
        <v>0</v>
      </c>
      <c r="DI28" s="16"/>
      <c r="DJ28" s="3">
        <v>0</v>
      </c>
      <c r="DK28" s="16"/>
      <c r="DL28" s="3">
        <f t="shared" ref="DL28:DL38" si="25">ROUND(P28+T28+CJ28+CZ28+DD28+DH28,5)</f>
        <v>41615.410000000003</v>
      </c>
      <c r="DM28" s="16"/>
      <c r="DN28" s="3">
        <f t="shared" ref="DN28:DN38" si="26">ROUND(R28+V28+CL28+DB28+DF28+DJ28,5)</f>
        <v>25000</v>
      </c>
    </row>
    <row r="29" spans="1:118" x14ac:dyDescent="0.25">
      <c r="A29" s="2"/>
      <c r="B29" s="2"/>
      <c r="C29" s="2"/>
      <c r="D29" s="2"/>
      <c r="E29" s="2"/>
      <c r="F29" s="2"/>
      <c r="G29" s="2" t="s">
        <v>156</v>
      </c>
      <c r="H29" s="3">
        <v>0</v>
      </c>
      <c r="I29" s="16"/>
      <c r="J29" s="3"/>
      <c r="K29" s="16"/>
      <c r="L29" s="3">
        <v>0</v>
      </c>
      <c r="M29" s="16"/>
      <c r="N29" s="3"/>
      <c r="O29" s="16"/>
      <c r="P29" s="3">
        <f t="shared" si="18"/>
        <v>0</v>
      </c>
      <c r="Q29" s="16"/>
      <c r="R29" s="3"/>
      <c r="S29" s="16"/>
      <c r="T29" s="3">
        <v>0</v>
      </c>
      <c r="U29" s="16"/>
      <c r="V29" s="3"/>
      <c r="W29" s="16"/>
      <c r="X29" s="3">
        <v>0</v>
      </c>
      <c r="Y29" s="16"/>
      <c r="Z29" s="3"/>
      <c r="AA29" s="16"/>
      <c r="AB29" s="3">
        <v>0</v>
      </c>
      <c r="AC29" s="16"/>
      <c r="AD29" s="3"/>
      <c r="AE29" s="16"/>
      <c r="AF29" s="3">
        <v>0</v>
      </c>
      <c r="AG29" s="16"/>
      <c r="AH29" s="3"/>
      <c r="AI29" s="16"/>
      <c r="AJ29" s="3">
        <f t="shared" si="19"/>
        <v>0</v>
      </c>
      <c r="AK29" s="16"/>
      <c r="AL29" s="3"/>
      <c r="AM29" s="16"/>
      <c r="AN29" s="3">
        <v>0</v>
      </c>
      <c r="AO29" s="16"/>
      <c r="AP29" s="3"/>
      <c r="AQ29" s="16"/>
      <c r="AR29" s="3">
        <v>0</v>
      </c>
      <c r="AS29" s="16"/>
      <c r="AT29" s="16"/>
      <c r="AU29" s="16"/>
      <c r="AV29" s="3">
        <v>0</v>
      </c>
      <c r="AW29" s="16"/>
      <c r="AX29" s="3"/>
      <c r="AY29" s="16"/>
      <c r="AZ29" s="3">
        <f t="shared" si="20"/>
        <v>0</v>
      </c>
      <c r="BA29" s="16"/>
      <c r="BB29" s="3"/>
      <c r="BC29" s="16"/>
      <c r="BD29" s="3">
        <v>0</v>
      </c>
      <c r="BE29" s="16"/>
      <c r="BF29" s="3"/>
      <c r="BG29" s="16"/>
      <c r="BH29" s="3">
        <v>47450</v>
      </c>
      <c r="BI29" s="16"/>
      <c r="BJ29" s="3">
        <v>64000</v>
      </c>
      <c r="BK29" s="16"/>
      <c r="BL29" s="3">
        <v>0</v>
      </c>
      <c r="BM29" s="16"/>
      <c r="BN29" s="16"/>
      <c r="BO29" s="16"/>
      <c r="BP29" s="3">
        <f t="shared" si="21"/>
        <v>47450</v>
      </c>
      <c r="BQ29" s="16"/>
      <c r="BR29" s="3">
        <f>ROUND(BF29+BJ29+BN29,5)</f>
        <v>64000</v>
      </c>
      <c r="BS29" s="16"/>
      <c r="BT29" s="3">
        <v>0</v>
      </c>
      <c r="BU29" s="16"/>
      <c r="BV29" s="3"/>
      <c r="BW29" s="16"/>
      <c r="BX29" s="3">
        <v>0</v>
      </c>
      <c r="BY29" s="16"/>
      <c r="BZ29" s="3"/>
      <c r="CA29" s="16"/>
      <c r="CB29" s="3">
        <v>0</v>
      </c>
      <c r="CC29" s="16"/>
      <c r="CD29" s="3"/>
      <c r="CE29" s="16"/>
      <c r="CF29" s="3">
        <f t="shared" si="22"/>
        <v>0</v>
      </c>
      <c r="CG29" s="16"/>
      <c r="CH29" s="3"/>
      <c r="CI29" s="16"/>
      <c r="CJ29" s="3">
        <f t="shared" si="23"/>
        <v>47450</v>
      </c>
      <c r="CK29" s="16"/>
      <c r="CL29" s="3">
        <f>ROUND(AL29+AP29+BB29+BR29+CH29,5)</f>
        <v>64000</v>
      </c>
      <c r="CM29" s="16"/>
      <c r="CN29" s="3">
        <v>0</v>
      </c>
      <c r="CO29" s="16"/>
      <c r="CP29" s="16"/>
      <c r="CQ29" s="16"/>
      <c r="CR29" s="3">
        <v>0</v>
      </c>
      <c r="CS29" s="16"/>
      <c r="CT29" s="16"/>
      <c r="CU29" s="16"/>
      <c r="CV29" s="3">
        <v>0</v>
      </c>
      <c r="CW29" s="16"/>
      <c r="CX29" s="16"/>
      <c r="CY29" s="16"/>
      <c r="CZ29" s="3">
        <f t="shared" si="24"/>
        <v>0</v>
      </c>
      <c r="DA29" s="16"/>
      <c r="DB29" s="16"/>
      <c r="DC29" s="16"/>
      <c r="DD29" s="3">
        <v>0</v>
      </c>
      <c r="DE29" s="16"/>
      <c r="DF29" s="16"/>
      <c r="DG29" s="16"/>
      <c r="DH29" s="3">
        <v>0</v>
      </c>
      <c r="DI29" s="16"/>
      <c r="DJ29" s="3">
        <v>0</v>
      </c>
      <c r="DK29" s="16"/>
      <c r="DL29" s="3">
        <f t="shared" si="25"/>
        <v>47450</v>
      </c>
      <c r="DM29" s="16"/>
      <c r="DN29" s="3">
        <f t="shared" si="26"/>
        <v>64000</v>
      </c>
    </row>
    <row r="30" spans="1:118" ht="15.75" thickBot="1" x14ac:dyDescent="0.3">
      <c r="A30" s="2"/>
      <c r="B30" s="2"/>
      <c r="C30" s="2"/>
      <c r="D30" s="2"/>
      <c r="E30" s="2"/>
      <c r="F30" s="2"/>
      <c r="G30" s="2" t="s">
        <v>157</v>
      </c>
      <c r="H30" s="4">
        <v>0</v>
      </c>
      <c r="I30" s="16"/>
      <c r="J30" s="3"/>
      <c r="K30" s="16"/>
      <c r="L30" s="4">
        <v>0</v>
      </c>
      <c r="M30" s="16"/>
      <c r="N30" s="3"/>
      <c r="O30" s="16"/>
      <c r="P30" s="4">
        <f t="shared" si="18"/>
        <v>0</v>
      </c>
      <c r="Q30" s="16"/>
      <c r="R30" s="3"/>
      <c r="S30" s="16"/>
      <c r="T30" s="4">
        <v>0</v>
      </c>
      <c r="U30" s="16"/>
      <c r="V30" s="3"/>
      <c r="W30" s="16"/>
      <c r="X30" s="4">
        <v>0</v>
      </c>
      <c r="Y30" s="16"/>
      <c r="Z30" s="3"/>
      <c r="AA30" s="16"/>
      <c r="AB30" s="4">
        <v>0</v>
      </c>
      <c r="AC30" s="16"/>
      <c r="AD30" s="3"/>
      <c r="AE30" s="16"/>
      <c r="AF30" s="4">
        <v>0</v>
      </c>
      <c r="AG30" s="16"/>
      <c r="AH30" s="3"/>
      <c r="AI30" s="16"/>
      <c r="AJ30" s="4">
        <f t="shared" si="19"/>
        <v>0</v>
      </c>
      <c r="AK30" s="16"/>
      <c r="AL30" s="3"/>
      <c r="AM30" s="16"/>
      <c r="AN30" s="4">
        <v>0</v>
      </c>
      <c r="AO30" s="16"/>
      <c r="AP30" s="3"/>
      <c r="AQ30" s="16"/>
      <c r="AR30" s="4">
        <v>0</v>
      </c>
      <c r="AS30" s="16"/>
      <c r="AT30" s="16"/>
      <c r="AU30" s="16"/>
      <c r="AV30" s="4">
        <v>0</v>
      </c>
      <c r="AW30" s="16"/>
      <c r="AX30" s="3"/>
      <c r="AY30" s="16"/>
      <c r="AZ30" s="4">
        <f t="shared" si="20"/>
        <v>0</v>
      </c>
      <c r="BA30" s="16"/>
      <c r="BB30" s="3"/>
      <c r="BC30" s="16"/>
      <c r="BD30" s="4">
        <v>200</v>
      </c>
      <c r="BE30" s="16"/>
      <c r="BF30" s="4"/>
      <c r="BG30" s="16"/>
      <c r="BH30" s="4">
        <v>4125</v>
      </c>
      <c r="BI30" s="16"/>
      <c r="BJ30" s="4">
        <v>0</v>
      </c>
      <c r="BK30" s="16"/>
      <c r="BL30" s="4">
        <v>0</v>
      </c>
      <c r="BM30" s="16"/>
      <c r="BN30" s="16"/>
      <c r="BO30" s="16"/>
      <c r="BP30" s="4">
        <f t="shared" si="21"/>
        <v>4325</v>
      </c>
      <c r="BQ30" s="16"/>
      <c r="BR30" s="4">
        <f>ROUND(BF30+BJ30+BN30,5)</f>
        <v>0</v>
      </c>
      <c r="BS30" s="16"/>
      <c r="BT30" s="4">
        <v>0</v>
      </c>
      <c r="BU30" s="16"/>
      <c r="BV30" s="3"/>
      <c r="BW30" s="16"/>
      <c r="BX30" s="4">
        <v>0</v>
      </c>
      <c r="BY30" s="16"/>
      <c r="BZ30" s="3"/>
      <c r="CA30" s="16"/>
      <c r="CB30" s="4">
        <v>0</v>
      </c>
      <c r="CC30" s="16"/>
      <c r="CD30" s="3"/>
      <c r="CE30" s="16"/>
      <c r="CF30" s="4">
        <f t="shared" si="22"/>
        <v>0</v>
      </c>
      <c r="CG30" s="16"/>
      <c r="CH30" s="3"/>
      <c r="CI30" s="16"/>
      <c r="CJ30" s="4">
        <f t="shared" si="23"/>
        <v>4325</v>
      </c>
      <c r="CK30" s="16"/>
      <c r="CL30" s="4">
        <f>ROUND(AL30+AP30+BB30+BR30+CH30,5)</f>
        <v>0</v>
      </c>
      <c r="CM30" s="16"/>
      <c r="CN30" s="4">
        <v>0</v>
      </c>
      <c r="CO30" s="16"/>
      <c r="CP30" s="16"/>
      <c r="CQ30" s="16"/>
      <c r="CR30" s="4">
        <v>0</v>
      </c>
      <c r="CS30" s="16"/>
      <c r="CT30" s="16"/>
      <c r="CU30" s="16"/>
      <c r="CV30" s="4">
        <v>0</v>
      </c>
      <c r="CW30" s="16"/>
      <c r="CX30" s="16"/>
      <c r="CY30" s="16"/>
      <c r="CZ30" s="4">
        <f t="shared" si="24"/>
        <v>0</v>
      </c>
      <c r="DA30" s="16"/>
      <c r="DB30" s="16"/>
      <c r="DC30" s="16"/>
      <c r="DD30" s="4">
        <v>0</v>
      </c>
      <c r="DE30" s="16"/>
      <c r="DF30" s="16"/>
      <c r="DG30" s="16"/>
      <c r="DH30" s="4">
        <v>0</v>
      </c>
      <c r="DI30" s="16"/>
      <c r="DJ30" s="4">
        <v>0</v>
      </c>
      <c r="DK30" s="16"/>
      <c r="DL30" s="4">
        <f t="shared" si="25"/>
        <v>4325</v>
      </c>
      <c r="DM30" s="16"/>
      <c r="DN30" s="4">
        <f t="shared" si="26"/>
        <v>0</v>
      </c>
    </row>
    <row r="31" spans="1:118" ht="15.75" thickBot="1" x14ac:dyDescent="0.3">
      <c r="A31" s="2"/>
      <c r="B31" s="2"/>
      <c r="C31" s="2"/>
      <c r="D31" s="2"/>
      <c r="E31" s="2"/>
      <c r="F31" s="2" t="s">
        <v>158</v>
      </c>
      <c r="G31" s="2"/>
      <c r="H31" s="5">
        <f>ROUND(SUM(H27:H30),5)</f>
        <v>0</v>
      </c>
      <c r="I31" s="16"/>
      <c r="J31" s="3"/>
      <c r="K31" s="16"/>
      <c r="L31" s="5">
        <f>ROUND(SUM(L27:L30),5)</f>
        <v>0</v>
      </c>
      <c r="M31" s="16"/>
      <c r="N31" s="6"/>
      <c r="O31" s="16"/>
      <c r="P31" s="5">
        <f t="shared" si="18"/>
        <v>0</v>
      </c>
      <c r="Q31" s="16"/>
      <c r="R31" s="6"/>
      <c r="S31" s="16"/>
      <c r="T31" s="5">
        <f>ROUND(SUM(T27:T30),5)</f>
        <v>0</v>
      </c>
      <c r="U31" s="16"/>
      <c r="V31" s="6"/>
      <c r="W31" s="16"/>
      <c r="X31" s="5">
        <f>ROUND(SUM(X27:X30),5)</f>
        <v>0</v>
      </c>
      <c r="Y31" s="16"/>
      <c r="Z31" s="3"/>
      <c r="AA31" s="16"/>
      <c r="AB31" s="5">
        <f>ROUND(SUM(AB27:AB30),5)</f>
        <v>0</v>
      </c>
      <c r="AC31" s="16"/>
      <c r="AD31" s="3"/>
      <c r="AE31" s="16"/>
      <c r="AF31" s="5">
        <f>ROUND(SUM(AF27:AF30),5)</f>
        <v>0</v>
      </c>
      <c r="AG31" s="16"/>
      <c r="AH31" s="3"/>
      <c r="AI31" s="16"/>
      <c r="AJ31" s="5">
        <f t="shared" si="19"/>
        <v>0</v>
      </c>
      <c r="AK31" s="16"/>
      <c r="AL31" s="3"/>
      <c r="AM31" s="16"/>
      <c r="AN31" s="5">
        <f>ROUND(SUM(AN27:AN30),5)</f>
        <v>0</v>
      </c>
      <c r="AO31" s="16"/>
      <c r="AP31" s="6"/>
      <c r="AQ31" s="16"/>
      <c r="AR31" s="5">
        <f>ROUND(SUM(AR27:AR30),5)</f>
        <v>0</v>
      </c>
      <c r="AS31" s="16"/>
      <c r="AT31" s="16"/>
      <c r="AU31" s="16"/>
      <c r="AV31" s="5">
        <f>ROUND(SUM(AV27:AV30),5)</f>
        <v>0</v>
      </c>
      <c r="AW31" s="16"/>
      <c r="AX31" s="3"/>
      <c r="AY31" s="16"/>
      <c r="AZ31" s="5">
        <f t="shared" si="20"/>
        <v>0</v>
      </c>
      <c r="BA31" s="16"/>
      <c r="BB31" s="3"/>
      <c r="BC31" s="16"/>
      <c r="BD31" s="5">
        <f>ROUND(SUM(BD27:BD30),5)</f>
        <v>41815.410000000003</v>
      </c>
      <c r="BE31" s="16"/>
      <c r="BF31" s="5">
        <f>ROUND(SUM(BF27:BF30),5)</f>
        <v>25000</v>
      </c>
      <c r="BG31" s="16"/>
      <c r="BH31" s="5">
        <f>ROUND(SUM(BH27:BH30),5)</f>
        <v>51575</v>
      </c>
      <c r="BI31" s="16"/>
      <c r="BJ31" s="5">
        <f>ROUND(SUM(BJ27:BJ30),5)</f>
        <v>64000</v>
      </c>
      <c r="BK31" s="16"/>
      <c r="BL31" s="5">
        <f>ROUND(SUM(BL27:BL30),5)</f>
        <v>0</v>
      </c>
      <c r="BM31" s="16"/>
      <c r="BN31" s="16"/>
      <c r="BO31" s="16"/>
      <c r="BP31" s="5">
        <f t="shared" si="21"/>
        <v>93390.41</v>
      </c>
      <c r="BQ31" s="16"/>
      <c r="BR31" s="5">
        <f>ROUND(BF31+BJ31+BN31,5)</f>
        <v>89000</v>
      </c>
      <c r="BS31" s="16"/>
      <c r="BT31" s="5">
        <f>ROUND(SUM(BT27:BT30),5)</f>
        <v>0</v>
      </c>
      <c r="BU31" s="16"/>
      <c r="BV31" s="3"/>
      <c r="BW31" s="16"/>
      <c r="BX31" s="5">
        <f>ROUND(SUM(BX27:BX30),5)</f>
        <v>0</v>
      </c>
      <c r="BY31" s="16"/>
      <c r="BZ31" s="3"/>
      <c r="CA31" s="16"/>
      <c r="CB31" s="5">
        <f>ROUND(SUM(CB27:CB30),5)</f>
        <v>0</v>
      </c>
      <c r="CC31" s="16"/>
      <c r="CD31" s="3"/>
      <c r="CE31" s="16"/>
      <c r="CF31" s="5">
        <f t="shared" si="22"/>
        <v>0</v>
      </c>
      <c r="CG31" s="16"/>
      <c r="CH31" s="3"/>
      <c r="CI31" s="16"/>
      <c r="CJ31" s="5">
        <f t="shared" si="23"/>
        <v>93390.41</v>
      </c>
      <c r="CK31" s="16"/>
      <c r="CL31" s="5">
        <f>ROUND(AL31+AP31+BB31+BR31+CH31,5)</f>
        <v>89000</v>
      </c>
      <c r="CM31" s="16"/>
      <c r="CN31" s="5">
        <f>ROUND(SUM(CN27:CN30),5)</f>
        <v>0</v>
      </c>
      <c r="CO31" s="16"/>
      <c r="CP31" s="16"/>
      <c r="CQ31" s="16"/>
      <c r="CR31" s="5">
        <f>ROUND(SUM(CR27:CR30),5)</f>
        <v>0</v>
      </c>
      <c r="CS31" s="16"/>
      <c r="CT31" s="16"/>
      <c r="CU31" s="16"/>
      <c r="CV31" s="5">
        <f>ROUND(SUM(CV27:CV30),5)</f>
        <v>0</v>
      </c>
      <c r="CW31" s="16"/>
      <c r="CX31" s="16"/>
      <c r="CY31" s="16"/>
      <c r="CZ31" s="5">
        <f t="shared" si="24"/>
        <v>0</v>
      </c>
      <c r="DA31" s="16"/>
      <c r="DB31" s="16"/>
      <c r="DC31" s="16"/>
      <c r="DD31" s="5">
        <f>ROUND(SUM(DD27:DD30),5)</f>
        <v>0</v>
      </c>
      <c r="DE31" s="16"/>
      <c r="DF31" s="16"/>
      <c r="DG31" s="16"/>
      <c r="DH31" s="5">
        <f>ROUND(SUM(DH27:DH30),5)</f>
        <v>0</v>
      </c>
      <c r="DI31" s="16"/>
      <c r="DJ31" s="5">
        <f>ROUND(SUM(DJ27:DJ30),5)</f>
        <v>0</v>
      </c>
      <c r="DK31" s="16"/>
      <c r="DL31" s="5">
        <f t="shared" si="25"/>
        <v>93390.41</v>
      </c>
      <c r="DM31" s="16"/>
      <c r="DN31" s="5">
        <f t="shared" si="26"/>
        <v>89000</v>
      </c>
    </row>
    <row r="32" spans="1:118" x14ac:dyDescent="0.25">
      <c r="A32" s="2"/>
      <c r="B32" s="2"/>
      <c r="C32" s="2"/>
      <c r="D32" s="2"/>
      <c r="E32" s="2" t="s">
        <v>159</v>
      </c>
      <c r="F32" s="2"/>
      <c r="G32" s="2"/>
      <c r="H32" s="3">
        <f>ROUND(SUM(H20:H26)+H31,5)</f>
        <v>0</v>
      </c>
      <c r="I32" s="16"/>
      <c r="J32" s="3"/>
      <c r="K32" s="16"/>
      <c r="L32" s="3">
        <f>ROUND(SUM(L20:L26)+L31,5)</f>
        <v>6864</v>
      </c>
      <c r="M32" s="16"/>
      <c r="N32" s="3">
        <f>ROUND(SUM(N20:N26)+N31,5)</f>
        <v>6400</v>
      </c>
      <c r="O32" s="16"/>
      <c r="P32" s="3">
        <f t="shared" si="18"/>
        <v>6864</v>
      </c>
      <c r="Q32" s="16"/>
      <c r="R32" s="3">
        <f>ROUND(J32+N32,5)</f>
        <v>6400</v>
      </c>
      <c r="S32" s="16"/>
      <c r="T32" s="3">
        <f>ROUND(SUM(T20:T26)+T31,5)</f>
        <v>3021.6</v>
      </c>
      <c r="U32" s="16"/>
      <c r="V32" s="3">
        <f>ROUND(SUM(V20:V26)+V31,5)</f>
        <v>3000</v>
      </c>
      <c r="W32" s="16"/>
      <c r="X32" s="3">
        <f>ROUND(SUM(X20:X26)+X31,5)</f>
        <v>0</v>
      </c>
      <c r="Y32" s="16"/>
      <c r="Z32" s="3"/>
      <c r="AA32" s="16"/>
      <c r="AB32" s="3">
        <f>ROUND(SUM(AB20:AB26)+AB31,5)</f>
        <v>0</v>
      </c>
      <c r="AC32" s="16"/>
      <c r="AD32" s="3"/>
      <c r="AE32" s="16"/>
      <c r="AF32" s="3">
        <f>ROUND(SUM(AF20:AF26)+AF31,5)</f>
        <v>0</v>
      </c>
      <c r="AG32" s="16"/>
      <c r="AH32" s="3"/>
      <c r="AI32" s="16"/>
      <c r="AJ32" s="3">
        <f t="shared" si="19"/>
        <v>0</v>
      </c>
      <c r="AK32" s="16"/>
      <c r="AL32" s="3"/>
      <c r="AM32" s="16"/>
      <c r="AN32" s="3">
        <f>ROUND(SUM(AN20:AN26)+AN31,5)</f>
        <v>125930</v>
      </c>
      <c r="AO32" s="16"/>
      <c r="AP32" s="3">
        <f>ROUND(SUM(AP20:AP26)+AP31,5)</f>
        <v>121500</v>
      </c>
      <c r="AQ32" s="16"/>
      <c r="AR32" s="3">
        <f>ROUND(SUM(AR20:AR26)+AR31,5)</f>
        <v>0</v>
      </c>
      <c r="AS32" s="16"/>
      <c r="AT32" s="16"/>
      <c r="AU32" s="16"/>
      <c r="AV32" s="3">
        <f>ROUND(SUM(AV20:AV26)+AV31,5)</f>
        <v>0</v>
      </c>
      <c r="AW32" s="16"/>
      <c r="AX32" s="3"/>
      <c r="AY32" s="16"/>
      <c r="AZ32" s="3">
        <f t="shared" si="20"/>
        <v>0</v>
      </c>
      <c r="BA32" s="16"/>
      <c r="BB32" s="3"/>
      <c r="BC32" s="16"/>
      <c r="BD32" s="3">
        <f>ROUND(SUM(BD20:BD26)+BD31,5)</f>
        <v>41815.410000000003</v>
      </c>
      <c r="BE32" s="16"/>
      <c r="BF32" s="3">
        <f>ROUND(SUM(BF20:BF26)+BF31,5)</f>
        <v>25000</v>
      </c>
      <c r="BG32" s="16"/>
      <c r="BH32" s="3">
        <f>ROUND(SUM(BH20:BH26)+BH31,5)</f>
        <v>51575</v>
      </c>
      <c r="BI32" s="16"/>
      <c r="BJ32" s="3">
        <f>ROUND(SUM(BJ20:BJ26)+BJ31,5)</f>
        <v>64000</v>
      </c>
      <c r="BK32" s="16"/>
      <c r="BL32" s="3">
        <f>ROUND(SUM(BL20:BL26)+BL31,5)</f>
        <v>0</v>
      </c>
      <c r="BM32" s="16"/>
      <c r="BN32" s="16"/>
      <c r="BO32" s="16"/>
      <c r="BP32" s="3">
        <f t="shared" si="21"/>
        <v>93390.41</v>
      </c>
      <c r="BQ32" s="16"/>
      <c r="BR32" s="3">
        <f>ROUND(BF32+BJ32+BN32,5)</f>
        <v>89000</v>
      </c>
      <c r="BS32" s="16"/>
      <c r="BT32" s="3">
        <f>ROUND(SUM(BT20:BT26)+BT31,5)</f>
        <v>0</v>
      </c>
      <c r="BU32" s="16"/>
      <c r="BV32" s="3"/>
      <c r="BW32" s="16"/>
      <c r="BX32" s="3">
        <f>ROUND(SUM(BX20:BX26)+BX31,5)</f>
        <v>0</v>
      </c>
      <c r="BY32" s="16"/>
      <c r="BZ32" s="3"/>
      <c r="CA32" s="16"/>
      <c r="CB32" s="3">
        <f>ROUND(SUM(CB20:CB26)+CB31,5)</f>
        <v>2529.4</v>
      </c>
      <c r="CC32" s="16"/>
      <c r="CD32" s="3"/>
      <c r="CE32" s="16"/>
      <c r="CF32" s="3">
        <f t="shared" si="22"/>
        <v>2529.4</v>
      </c>
      <c r="CG32" s="16"/>
      <c r="CH32" s="3"/>
      <c r="CI32" s="16"/>
      <c r="CJ32" s="3">
        <f t="shared" si="23"/>
        <v>221849.81</v>
      </c>
      <c r="CK32" s="16"/>
      <c r="CL32" s="3">
        <f>ROUND(AL32+AP32+BB32+BR32+CH32,5)</f>
        <v>210500</v>
      </c>
      <c r="CM32" s="16"/>
      <c r="CN32" s="3">
        <f>ROUND(SUM(CN20:CN26)+CN31,5)</f>
        <v>0</v>
      </c>
      <c r="CO32" s="16"/>
      <c r="CP32" s="16"/>
      <c r="CQ32" s="16"/>
      <c r="CR32" s="3">
        <f>ROUND(SUM(CR20:CR26)+CR31,5)</f>
        <v>0</v>
      </c>
      <c r="CS32" s="16"/>
      <c r="CT32" s="16"/>
      <c r="CU32" s="16"/>
      <c r="CV32" s="3">
        <f>ROUND(SUM(CV20:CV26)+CV31,5)</f>
        <v>0</v>
      </c>
      <c r="CW32" s="16"/>
      <c r="CX32" s="16"/>
      <c r="CY32" s="16"/>
      <c r="CZ32" s="3">
        <f t="shared" si="24"/>
        <v>0</v>
      </c>
      <c r="DA32" s="16"/>
      <c r="DB32" s="16"/>
      <c r="DC32" s="16"/>
      <c r="DD32" s="3">
        <f>ROUND(SUM(DD20:DD26)+DD31,5)</f>
        <v>0</v>
      </c>
      <c r="DE32" s="16"/>
      <c r="DF32" s="16"/>
      <c r="DG32" s="16"/>
      <c r="DH32" s="3">
        <f>ROUND(SUM(DH20:DH26)+DH31,5)</f>
        <v>0</v>
      </c>
      <c r="DI32" s="16"/>
      <c r="DJ32" s="3">
        <f>ROUND(SUM(DJ20:DJ26)+DJ31,5)</f>
        <v>0</v>
      </c>
      <c r="DK32" s="16"/>
      <c r="DL32" s="3">
        <f t="shared" si="25"/>
        <v>231735.41</v>
      </c>
      <c r="DM32" s="16"/>
      <c r="DN32" s="3">
        <f t="shared" si="26"/>
        <v>219900</v>
      </c>
    </row>
    <row r="33" spans="1:118" x14ac:dyDescent="0.25">
      <c r="A33" s="2"/>
      <c r="B33" s="2"/>
      <c r="C33" s="2"/>
      <c r="D33" s="2"/>
      <c r="E33" s="2" t="s">
        <v>160</v>
      </c>
      <c r="F33" s="2"/>
      <c r="G33" s="2"/>
      <c r="H33" s="3">
        <v>0</v>
      </c>
      <c r="I33" s="16"/>
      <c r="J33" s="3"/>
      <c r="K33" s="16"/>
      <c r="L33" s="3">
        <v>2100</v>
      </c>
      <c r="M33" s="16"/>
      <c r="N33" s="3">
        <v>2100</v>
      </c>
      <c r="O33" s="16"/>
      <c r="P33" s="3">
        <f t="shared" si="18"/>
        <v>2100</v>
      </c>
      <c r="Q33" s="16"/>
      <c r="R33" s="3">
        <f>ROUND(J33+N33,5)</f>
        <v>2100</v>
      </c>
      <c r="S33" s="16"/>
      <c r="T33" s="3">
        <v>0</v>
      </c>
      <c r="U33" s="16"/>
      <c r="V33" s="3"/>
      <c r="W33" s="16"/>
      <c r="X33" s="3">
        <v>0</v>
      </c>
      <c r="Y33" s="16"/>
      <c r="Z33" s="3"/>
      <c r="AA33" s="16"/>
      <c r="AB33" s="3">
        <v>0</v>
      </c>
      <c r="AC33" s="16"/>
      <c r="AD33" s="3"/>
      <c r="AE33" s="16"/>
      <c r="AF33" s="3">
        <v>0</v>
      </c>
      <c r="AG33" s="16"/>
      <c r="AH33" s="3"/>
      <c r="AI33" s="16"/>
      <c r="AJ33" s="3">
        <f t="shared" si="19"/>
        <v>0</v>
      </c>
      <c r="AK33" s="16"/>
      <c r="AL33" s="3"/>
      <c r="AM33" s="16"/>
      <c r="AN33" s="3">
        <v>0</v>
      </c>
      <c r="AO33" s="16"/>
      <c r="AP33" s="3"/>
      <c r="AQ33" s="16"/>
      <c r="AR33" s="3">
        <v>0</v>
      </c>
      <c r="AS33" s="16"/>
      <c r="AT33" s="16"/>
      <c r="AU33" s="16"/>
      <c r="AV33" s="3">
        <v>0</v>
      </c>
      <c r="AW33" s="16"/>
      <c r="AX33" s="3"/>
      <c r="AY33" s="16"/>
      <c r="AZ33" s="3">
        <f t="shared" si="20"/>
        <v>0</v>
      </c>
      <c r="BA33" s="16"/>
      <c r="BB33" s="3"/>
      <c r="BC33" s="16"/>
      <c r="BD33" s="3">
        <v>0</v>
      </c>
      <c r="BE33" s="16"/>
      <c r="BF33" s="3"/>
      <c r="BG33" s="16"/>
      <c r="BH33" s="3">
        <v>0</v>
      </c>
      <c r="BI33" s="16"/>
      <c r="BJ33" s="3"/>
      <c r="BK33" s="16"/>
      <c r="BL33" s="3">
        <v>0</v>
      </c>
      <c r="BM33" s="16"/>
      <c r="BN33" s="16"/>
      <c r="BO33" s="16"/>
      <c r="BP33" s="3">
        <f t="shared" si="21"/>
        <v>0</v>
      </c>
      <c r="BQ33" s="16"/>
      <c r="BR33" s="3"/>
      <c r="BS33" s="16"/>
      <c r="BT33" s="3">
        <v>0</v>
      </c>
      <c r="BU33" s="16"/>
      <c r="BV33" s="3"/>
      <c r="BW33" s="16"/>
      <c r="BX33" s="3">
        <v>0</v>
      </c>
      <c r="BY33" s="16"/>
      <c r="BZ33" s="3"/>
      <c r="CA33" s="16"/>
      <c r="CB33" s="3">
        <v>0</v>
      </c>
      <c r="CC33" s="16"/>
      <c r="CD33" s="3"/>
      <c r="CE33" s="16"/>
      <c r="CF33" s="3">
        <f t="shared" si="22"/>
        <v>0</v>
      </c>
      <c r="CG33" s="16"/>
      <c r="CH33" s="3"/>
      <c r="CI33" s="16"/>
      <c r="CJ33" s="3">
        <f t="shared" si="23"/>
        <v>0</v>
      </c>
      <c r="CK33" s="16"/>
      <c r="CL33" s="3"/>
      <c r="CM33" s="16"/>
      <c r="CN33" s="3">
        <v>0</v>
      </c>
      <c r="CO33" s="16"/>
      <c r="CP33" s="16"/>
      <c r="CQ33" s="16"/>
      <c r="CR33" s="3">
        <v>0</v>
      </c>
      <c r="CS33" s="16"/>
      <c r="CT33" s="16"/>
      <c r="CU33" s="16"/>
      <c r="CV33" s="3">
        <v>0</v>
      </c>
      <c r="CW33" s="16"/>
      <c r="CX33" s="16"/>
      <c r="CY33" s="16"/>
      <c r="CZ33" s="3">
        <f t="shared" si="24"/>
        <v>0</v>
      </c>
      <c r="DA33" s="16"/>
      <c r="DB33" s="16"/>
      <c r="DC33" s="16"/>
      <c r="DD33" s="3">
        <v>0</v>
      </c>
      <c r="DE33" s="16"/>
      <c r="DF33" s="16"/>
      <c r="DG33" s="16"/>
      <c r="DH33" s="3">
        <v>0</v>
      </c>
      <c r="DI33" s="16"/>
      <c r="DJ33" s="3">
        <v>0</v>
      </c>
      <c r="DK33" s="16"/>
      <c r="DL33" s="3">
        <f t="shared" si="25"/>
        <v>2100</v>
      </c>
      <c r="DM33" s="16"/>
      <c r="DN33" s="3">
        <f t="shared" si="26"/>
        <v>2100</v>
      </c>
    </row>
    <row r="34" spans="1:118" x14ac:dyDescent="0.25">
      <c r="A34" s="2"/>
      <c r="B34" s="2"/>
      <c r="C34" s="2"/>
      <c r="D34" s="2"/>
      <c r="E34" s="2" t="s">
        <v>161</v>
      </c>
      <c r="F34" s="2"/>
      <c r="G34" s="2"/>
      <c r="H34" s="3">
        <v>0</v>
      </c>
      <c r="I34" s="16"/>
      <c r="J34" s="3"/>
      <c r="K34" s="16"/>
      <c r="L34" s="3">
        <v>282.33</v>
      </c>
      <c r="M34" s="16"/>
      <c r="N34" s="3">
        <v>0</v>
      </c>
      <c r="O34" s="16"/>
      <c r="P34" s="3">
        <f t="shared" si="18"/>
        <v>282.33</v>
      </c>
      <c r="Q34" s="16"/>
      <c r="R34" s="3">
        <f>ROUND(J34+N34,5)</f>
        <v>0</v>
      </c>
      <c r="S34" s="16"/>
      <c r="T34" s="3">
        <v>0</v>
      </c>
      <c r="U34" s="16"/>
      <c r="V34" s="3"/>
      <c r="W34" s="16"/>
      <c r="X34" s="3">
        <v>0</v>
      </c>
      <c r="Y34" s="16"/>
      <c r="Z34" s="3"/>
      <c r="AA34" s="16"/>
      <c r="AB34" s="3">
        <v>0</v>
      </c>
      <c r="AC34" s="16"/>
      <c r="AD34" s="3"/>
      <c r="AE34" s="16"/>
      <c r="AF34" s="3">
        <v>0</v>
      </c>
      <c r="AG34" s="16"/>
      <c r="AH34" s="3"/>
      <c r="AI34" s="16"/>
      <c r="AJ34" s="3">
        <f t="shared" si="19"/>
        <v>0</v>
      </c>
      <c r="AK34" s="16"/>
      <c r="AL34" s="3"/>
      <c r="AM34" s="16"/>
      <c r="AN34" s="3">
        <v>0</v>
      </c>
      <c r="AO34" s="16"/>
      <c r="AP34" s="3"/>
      <c r="AQ34" s="16"/>
      <c r="AR34" s="3">
        <v>0</v>
      </c>
      <c r="AS34" s="16"/>
      <c r="AT34" s="16"/>
      <c r="AU34" s="16"/>
      <c r="AV34" s="3">
        <v>0</v>
      </c>
      <c r="AW34" s="16"/>
      <c r="AX34" s="3"/>
      <c r="AY34" s="16"/>
      <c r="AZ34" s="3">
        <f t="shared" si="20"/>
        <v>0</v>
      </c>
      <c r="BA34" s="16"/>
      <c r="BB34" s="3"/>
      <c r="BC34" s="16"/>
      <c r="BD34" s="3">
        <v>0</v>
      </c>
      <c r="BE34" s="16"/>
      <c r="BF34" s="3"/>
      <c r="BG34" s="16"/>
      <c r="BH34" s="3">
        <v>0</v>
      </c>
      <c r="BI34" s="16"/>
      <c r="BJ34" s="3"/>
      <c r="BK34" s="16"/>
      <c r="BL34" s="3">
        <v>0</v>
      </c>
      <c r="BM34" s="16"/>
      <c r="BN34" s="16"/>
      <c r="BO34" s="16"/>
      <c r="BP34" s="3">
        <f t="shared" si="21"/>
        <v>0</v>
      </c>
      <c r="BQ34" s="16"/>
      <c r="BR34" s="3"/>
      <c r="BS34" s="16"/>
      <c r="BT34" s="3">
        <v>0</v>
      </c>
      <c r="BU34" s="16"/>
      <c r="BV34" s="3"/>
      <c r="BW34" s="16"/>
      <c r="BX34" s="3">
        <v>0</v>
      </c>
      <c r="BY34" s="16"/>
      <c r="BZ34" s="3"/>
      <c r="CA34" s="16"/>
      <c r="CB34" s="3">
        <v>0</v>
      </c>
      <c r="CC34" s="16"/>
      <c r="CD34" s="3"/>
      <c r="CE34" s="16"/>
      <c r="CF34" s="3">
        <f t="shared" si="22"/>
        <v>0</v>
      </c>
      <c r="CG34" s="16"/>
      <c r="CH34" s="3"/>
      <c r="CI34" s="16"/>
      <c r="CJ34" s="3">
        <f t="shared" si="23"/>
        <v>0</v>
      </c>
      <c r="CK34" s="16"/>
      <c r="CL34" s="3"/>
      <c r="CM34" s="16"/>
      <c r="CN34" s="3">
        <v>0</v>
      </c>
      <c r="CO34" s="16"/>
      <c r="CP34" s="16"/>
      <c r="CQ34" s="16"/>
      <c r="CR34" s="3">
        <v>0</v>
      </c>
      <c r="CS34" s="16"/>
      <c r="CT34" s="16"/>
      <c r="CU34" s="16"/>
      <c r="CV34" s="3">
        <v>0</v>
      </c>
      <c r="CW34" s="16"/>
      <c r="CX34" s="16"/>
      <c r="CY34" s="16"/>
      <c r="CZ34" s="3">
        <f t="shared" si="24"/>
        <v>0</v>
      </c>
      <c r="DA34" s="16"/>
      <c r="DB34" s="16"/>
      <c r="DC34" s="16"/>
      <c r="DD34" s="3">
        <v>0</v>
      </c>
      <c r="DE34" s="16"/>
      <c r="DF34" s="16"/>
      <c r="DG34" s="16"/>
      <c r="DH34" s="3">
        <v>0</v>
      </c>
      <c r="DI34" s="16"/>
      <c r="DJ34" s="3">
        <v>0</v>
      </c>
      <c r="DK34" s="16"/>
      <c r="DL34" s="3">
        <f t="shared" si="25"/>
        <v>282.33</v>
      </c>
      <c r="DM34" s="16"/>
      <c r="DN34" s="3">
        <f t="shared" si="26"/>
        <v>0</v>
      </c>
    </row>
    <row r="35" spans="1:118" ht="15.75" thickBot="1" x14ac:dyDescent="0.3">
      <c r="A35" s="2"/>
      <c r="B35" s="2"/>
      <c r="C35" s="2"/>
      <c r="D35" s="2"/>
      <c r="E35" s="2" t="s">
        <v>162</v>
      </c>
      <c r="F35" s="2"/>
      <c r="G35" s="2"/>
      <c r="H35" s="6">
        <v>0</v>
      </c>
      <c r="I35" s="16"/>
      <c r="J35" s="6"/>
      <c r="K35" s="16"/>
      <c r="L35" s="6">
        <v>77.37</v>
      </c>
      <c r="M35" s="16"/>
      <c r="N35" s="6"/>
      <c r="O35" s="16"/>
      <c r="P35" s="6">
        <f t="shared" si="18"/>
        <v>77.37</v>
      </c>
      <c r="Q35" s="16"/>
      <c r="R35" s="6"/>
      <c r="S35" s="16"/>
      <c r="T35" s="6">
        <v>0</v>
      </c>
      <c r="U35" s="16"/>
      <c r="V35" s="6"/>
      <c r="W35" s="16"/>
      <c r="X35" s="6">
        <v>0</v>
      </c>
      <c r="Y35" s="16"/>
      <c r="Z35" s="3"/>
      <c r="AA35" s="16"/>
      <c r="AB35" s="6">
        <v>0</v>
      </c>
      <c r="AC35" s="16"/>
      <c r="AD35" s="3"/>
      <c r="AE35" s="16"/>
      <c r="AF35" s="6">
        <v>0</v>
      </c>
      <c r="AG35" s="16"/>
      <c r="AH35" s="3"/>
      <c r="AI35" s="16"/>
      <c r="AJ35" s="6">
        <f t="shared" si="19"/>
        <v>0</v>
      </c>
      <c r="AK35" s="16"/>
      <c r="AL35" s="3"/>
      <c r="AM35" s="16"/>
      <c r="AN35" s="6">
        <v>0</v>
      </c>
      <c r="AO35" s="16"/>
      <c r="AP35" s="6"/>
      <c r="AQ35" s="16"/>
      <c r="AR35" s="6">
        <v>0</v>
      </c>
      <c r="AS35" s="16"/>
      <c r="AT35" s="16"/>
      <c r="AU35" s="16"/>
      <c r="AV35" s="6">
        <v>0</v>
      </c>
      <c r="AW35" s="16"/>
      <c r="AX35" s="3"/>
      <c r="AY35" s="16"/>
      <c r="AZ35" s="6">
        <f t="shared" si="20"/>
        <v>0</v>
      </c>
      <c r="BA35" s="16"/>
      <c r="BB35" s="3"/>
      <c r="BC35" s="16"/>
      <c r="BD35" s="6">
        <v>0</v>
      </c>
      <c r="BE35" s="16"/>
      <c r="BF35" s="6"/>
      <c r="BG35" s="16"/>
      <c r="BH35" s="6">
        <v>0</v>
      </c>
      <c r="BI35" s="16"/>
      <c r="BJ35" s="6"/>
      <c r="BK35" s="16"/>
      <c r="BL35" s="6">
        <v>0</v>
      </c>
      <c r="BM35" s="16"/>
      <c r="BN35" s="16"/>
      <c r="BO35" s="16"/>
      <c r="BP35" s="6">
        <f t="shared" si="21"/>
        <v>0</v>
      </c>
      <c r="BQ35" s="16"/>
      <c r="BR35" s="6"/>
      <c r="BS35" s="16"/>
      <c r="BT35" s="6">
        <v>0</v>
      </c>
      <c r="BU35" s="16"/>
      <c r="BV35" s="3"/>
      <c r="BW35" s="16"/>
      <c r="BX35" s="6">
        <v>0</v>
      </c>
      <c r="BY35" s="16"/>
      <c r="BZ35" s="6"/>
      <c r="CA35" s="16"/>
      <c r="CB35" s="6">
        <v>0</v>
      </c>
      <c r="CC35" s="16"/>
      <c r="CD35" s="6"/>
      <c r="CE35" s="16"/>
      <c r="CF35" s="6">
        <f t="shared" si="22"/>
        <v>0</v>
      </c>
      <c r="CG35" s="16"/>
      <c r="CH35" s="6"/>
      <c r="CI35" s="16"/>
      <c r="CJ35" s="6">
        <f t="shared" si="23"/>
        <v>0</v>
      </c>
      <c r="CK35" s="16"/>
      <c r="CL35" s="6"/>
      <c r="CM35" s="16"/>
      <c r="CN35" s="6">
        <v>0</v>
      </c>
      <c r="CO35" s="16"/>
      <c r="CP35" s="16"/>
      <c r="CQ35" s="16"/>
      <c r="CR35" s="6">
        <v>0</v>
      </c>
      <c r="CS35" s="16"/>
      <c r="CT35" s="16"/>
      <c r="CU35" s="16"/>
      <c r="CV35" s="6">
        <v>0</v>
      </c>
      <c r="CW35" s="16"/>
      <c r="CX35" s="16"/>
      <c r="CY35" s="16"/>
      <c r="CZ35" s="6">
        <f t="shared" si="24"/>
        <v>0</v>
      </c>
      <c r="DA35" s="16"/>
      <c r="DB35" s="16"/>
      <c r="DC35" s="16"/>
      <c r="DD35" s="6">
        <v>0</v>
      </c>
      <c r="DE35" s="16"/>
      <c r="DF35" s="16"/>
      <c r="DG35" s="16"/>
      <c r="DH35" s="6">
        <v>0</v>
      </c>
      <c r="DI35" s="16"/>
      <c r="DJ35" s="6">
        <v>0</v>
      </c>
      <c r="DK35" s="16"/>
      <c r="DL35" s="6">
        <f t="shared" si="25"/>
        <v>77.37</v>
      </c>
      <c r="DM35" s="16"/>
      <c r="DN35" s="6">
        <f t="shared" si="26"/>
        <v>0</v>
      </c>
    </row>
    <row r="36" spans="1:118" x14ac:dyDescent="0.25">
      <c r="A36" s="2"/>
      <c r="B36" s="2"/>
      <c r="C36" s="2"/>
      <c r="D36" s="2" t="s">
        <v>163</v>
      </c>
      <c r="E36" s="2"/>
      <c r="F36" s="2"/>
      <c r="G36" s="2"/>
      <c r="H36" s="3">
        <f>ROUND(H5+H11+H19+SUM(H32:H35),5)</f>
        <v>1471.87</v>
      </c>
      <c r="I36" s="16"/>
      <c r="J36" s="3">
        <f>ROUND(J5+J11+J19+SUM(J32:J35),5)</f>
        <v>0</v>
      </c>
      <c r="K36" s="16"/>
      <c r="L36" s="3">
        <f>ROUND(L5+L11+L19+SUM(L32:L35),5)</f>
        <v>182101.69</v>
      </c>
      <c r="M36" s="16"/>
      <c r="N36" s="3">
        <f>ROUND(N5+N11+N19+SUM(N32:N35),5)</f>
        <v>186328</v>
      </c>
      <c r="O36" s="16"/>
      <c r="P36" s="3">
        <f t="shared" si="18"/>
        <v>183573.56</v>
      </c>
      <c r="Q36" s="16"/>
      <c r="R36" s="3">
        <f>ROUND(J36+N36,5)</f>
        <v>186328</v>
      </c>
      <c r="S36" s="16"/>
      <c r="T36" s="3">
        <f>ROUND(T5+T11+T19+SUM(T32:T35),5)</f>
        <v>65809.61</v>
      </c>
      <c r="U36" s="16"/>
      <c r="V36" s="3">
        <f>ROUND(V5+V11+V19+SUM(V32:V35),5)</f>
        <v>103000</v>
      </c>
      <c r="W36" s="16"/>
      <c r="X36" s="3">
        <f>ROUND(X5+X11+X19+SUM(X32:X35),5)</f>
        <v>165</v>
      </c>
      <c r="Y36" s="16"/>
      <c r="Z36" s="3"/>
      <c r="AA36" s="16"/>
      <c r="AB36" s="3">
        <f>ROUND(AB5+AB11+AB19+SUM(AB32:AB35),5)</f>
        <v>0</v>
      </c>
      <c r="AC36" s="16"/>
      <c r="AD36" s="3"/>
      <c r="AE36" s="16"/>
      <c r="AF36" s="3">
        <f>ROUND(AF5+AF11+AF19+SUM(AF32:AF35),5)</f>
        <v>0</v>
      </c>
      <c r="AG36" s="16"/>
      <c r="AH36" s="3"/>
      <c r="AI36" s="16"/>
      <c r="AJ36" s="3">
        <f t="shared" si="19"/>
        <v>165</v>
      </c>
      <c r="AK36" s="16"/>
      <c r="AL36" s="3"/>
      <c r="AM36" s="16"/>
      <c r="AN36" s="3">
        <f>ROUND(AN5+AN11+AN19+SUM(AN32:AN35),5)</f>
        <v>129977.36</v>
      </c>
      <c r="AO36" s="16"/>
      <c r="AP36" s="3">
        <f>ROUND(AP5+AP11+AP19+SUM(AP32:AP35),5)</f>
        <v>121500</v>
      </c>
      <c r="AQ36" s="16"/>
      <c r="AR36" s="3">
        <f>ROUND(AR5+AR11+AR19+SUM(AR32:AR35),5)</f>
        <v>36000</v>
      </c>
      <c r="AS36" s="16"/>
      <c r="AT36" s="16"/>
      <c r="AU36" s="16"/>
      <c r="AV36" s="3">
        <f>ROUND(AV5+AV11+AV19+SUM(AV32:AV35),5)</f>
        <v>247.72</v>
      </c>
      <c r="AW36" s="16"/>
      <c r="AX36" s="3"/>
      <c r="AY36" s="16"/>
      <c r="AZ36" s="3">
        <f t="shared" si="20"/>
        <v>36247.72</v>
      </c>
      <c r="BA36" s="16"/>
      <c r="BB36" s="3"/>
      <c r="BC36" s="16"/>
      <c r="BD36" s="3">
        <f>ROUND(BD5+BD11+BD19+SUM(BD32:BD35),5)</f>
        <v>41815.410000000003</v>
      </c>
      <c r="BE36" s="16"/>
      <c r="BF36" s="3">
        <f>ROUND(BF5+BF11+BF19+SUM(BF32:BF35),5)</f>
        <v>25000</v>
      </c>
      <c r="BG36" s="16"/>
      <c r="BH36" s="3">
        <f>ROUND(BH5+BH11+BH19+SUM(BH32:BH35),5)</f>
        <v>62875</v>
      </c>
      <c r="BI36" s="16"/>
      <c r="BJ36" s="3">
        <f>ROUND(BJ5+BJ11+BJ19+SUM(BJ32:BJ35),5)</f>
        <v>65350</v>
      </c>
      <c r="BK36" s="16"/>
      <c r="BL36" s="3">
        <f>ROUND(BL5+BL11+BL19+SUM(BL32:BL35),5)</f>
        <v>0</v>
      </c>
      <c r="BM36" s="16"/>
      <c r="BN36" s="16"/>
      <c r="BO36" s="16"/>
      <c r="BP36" s="3">
        <f t="shared" si="21"/>
        <v>104690.41</v>
      </c>
      <c r="BQ36" s="16"/>
      <c r="BR36" s="3">
        <f>ROUND(BF36+BJ36+BN36,5)</f>
        <v>90350</v>
      </c>
      <c r="BS36" s="16"/>
      <c r="BT36" s="3">
        <f>ROUND(BT5+BT11+BT19+SUM(BT32:BT35),5)</f>
        <v>0</v>
      </c>
      <c r="BU36" s="16"/>
      <c r="BV36" s="3"/>
      <c r="BW36" s="16"/>
      <c r="BX36" s="3">
        <f>ROUND(BX5+BX11+BX19+SUM(BX32:BX35),5)</f>
        <v>39018</v>
      </c>
      <c r="BY36" s="16"/>
      <c r="BZ36" s="3">
        <f>ROUND(BZ5+BZ11+BZ19+SUM(BZ32:BZ35),5)</f>
        <v>10000</v>
      </c>
      <c r="CA36" s="16"/>
      <c r="CB36" s="3">
        <f>ROUND(CB5+CB11+CB19+SUM(CB32:CB35),5)</f>
        <v>5189.3999999999996</v>
      </c>
      <c r="CC36" s="16"/>
      <c r="CD36" s="3">
        <f>ROUND(CD5+CD11+CD19+SUM(CD32:CD35),5)</f>
        <v>0</v>
      </c>
      <c r="CE36" s="16"/>
      <c r="CF36" s="3">
        <f t="shared" si="22"/>
        <v>44207.4</v>
      </c>
      <c r="CG36" s="16"/>
      <c r="CH36" s="3">
        <f>ROUND(BV36+BZ36+CD36,5)</f>
        <v>10000</v>
      </c>
      <c r="CI36" s="16"/>
      <c r="CJ36" s="3">
        <f t="shared" si="23"/>
        <v>315287.89</v>
      </c>
      <c r="CK36" s="16"/>
      <c r="CL36" s="3">
        <f>ROUND(AL36+AP36+BB36+BR36+CH36,5)</f>
        <v>221850</v>
      </c>
      <c r="CM36" s="16"/>
      <c r="CN36" s="3">
        <f>ROUND(CN5+CN11+CN19+SUM(CN32:CN35),5)</f>
        <v>0</v>
      </c>
      <c r="CO36" s="16"/>
      <c r="CP36" s="16"/>
      <c r="CQ36" s="16"/>
      <c r="CR36" s="3">
        <f>ROUND(CR5+CR11+CR19+SUM(CR32:CR35),5)</f>
        <v>0</v>
      </c>
      <c r="CS36" s="16"/>
      <c r="CT36" s="16"/>
      <c r="CU36" s="16"/>
      <c r="CV36" s="3">
        <f>ROUND(CV5+CV11+CV19+SUM(CV32:CV35),5)</f>
        <v>0</v>
      </c>
      <c r="CW36" s="16"/>
      <c r="CX36" s="16"/>
      <c r="CY36" s="16"/>
      <c r="CZ36" s="3">
        <f t="shared" si="24"/>
        <v>0</v>
      </c>
      <c r="DA36" s="16"/>
      <c r="DB36" s="16"/>
      <c r="DC36" s="16"/>
      <c r="DD36" s="3">
        <f>ROUND(DD5+DD11+DD19+SUM(DD32:DD35),5)</f>
        <v>0</v>
      </c>
      <c r="DE36" s="16"/>
      <c r="DF36" s="16"/>
      <c r="DG36" s="16"/>
      <c r="DH36" s="3">
        <f>ROUND(DH5+DH11+DH19+SUM(DH32:DH35),5)</f>
        <v>0</v>
      </c>
      <c r="DI36" s="16"/>
      <c r="DJ36" s="3">
        <f>ROUND(DJ5+DJ11+DJ19+SUM(DJ32:DJ35),5)</f>
        <v>0</v>
      </c>
      <c r="DK36" s="16"/>
      <c r="DL36" s="3">
        <f t="shared" si="25"/>
        <v>564671.06000000006</v>
      </c>
      <c r="DM36" s="16"/>
      <c r="DN36" s="3">
        <f t="shared" si="26"/>
        <v>511178</v>
      </c>
    </row>
    <row r="37" spans="1:118" ht="15.75" thickBot="1" x14ac:dyDescent="0.3">
      <c r="A37" s="2"/>
      <c r="B37" s="2"/>
      <c r="C37" s="2"/>
      <c r="D37" s="2" t="s">
        <v>164</v>
      </c>
      <c r="E37" s="2"/>
      <c r="F37" s="2"/>
      <c r="G37" s="2"/>
      <c r="H37" s="6">
        <v>0</v>
      </c>
      <c r="I37" s="16"/>
      <c r="J37" s="6"/>
      <c r="K37" s="16"/>
      <c r="L37" s="6">
        <v>0</v>
      </c>
      <c r="M37" s="16"/>
      <c r="N37" s="6"/>
      <c r="O37" s="16"/>
      <c r="P37" s="6">
        <f t="shared" si="18"/>
        <v>0</v>
      </c>
      <c r="Q37" s="16"/>
      <c r="R37" s="6"/>
      <c r="S37" s="16"/>
      <c r="T37" s="6">
        <v>1586.96</v>
      </c>
      <c r="U37" s="16"/>
      <c r="V37" s="6"/>
      <c r="W37" s="16"/>
      <c r="X37" s="6">
        <v>0</v>
      </c>
      <c r="Y37" s="16"/>
      <c r="Z37" s="3"/>
      <c r="AA37" s="16"/>
      <c r="AB37" s="6">
        <v>0</v>
      </c>
      <c r="AC37" s="16"/>
      <c r="AD37" s="3"/>
      <c r="AE37" s="16"/>
      <c r="AF37" s="6">
        <v>0</v>
      </c>
      <c r="AG37" s="16"/>
      <c r="AH37" s="3"/>
      <c r="AI37" s="16"/>
      <c r="AJ37" s="6">
        <f t="shared" si="19"/>
        <v>0</v>
      </c>
      <c r="AK37" s="16"/>
      <c r="AL37" s="3"/>
      <c r="AM37" s="16"/>
      <c r="AN37" s="6">
        <v>0</v>
      </c>
      <c r="AO37" s="16"/>
      <c r="AP37" s="6"/>
      <c r="AQ37" s="16"/>
      <c r="AR37" s="6">
        <v>0</v>
      </c>
      <c r="AS37" s="16"/>
      <c r="AT37" s="16"/>
      <c r="AU37" s="16"/>
      <c r="AV37" s="6">
        <v>0</v>
      </c>
      <c r="AW37" s="16"/>
      <c r="AX37" s="3"/>
      <c r="AY37" s="16"/>
      <c r="AZ37" s="6">
        <f t="shared" si="20"/>
        <v>0</v>
      </c>
      <c r="BA37" s="16"/>
      <c r="BB37" s="3"/>
      <c r="BC37" s="16"/>
      <c r="BD37" s="6">
        <v>0</v>
      </c>
      <c r="BE37" s="16"/>
      <c r="BF37" s="6"/>
      <c r="BG37" s="16"/>
      <c r="BH37" s="6">
        <v>0</v>
      </c>
      <c r="BI37" s="16"/>
      <c r="BJ37" s="6"/>
      <c r="BK37" s="16"/>
      <c r="BL37" s="6">
        <v>0</v>
      </c>
      <c r="BM37" s="16"/>
      <c r="BN37" s="16"/>
      <c r="BO37" s="16"/>
      <c r="BP37" s="6">
        <f t="shared" si="21"/>
        <v>0</v>
      </c>
      <c r="BQ37" s="16"/>
      <c r="BR37" s="6"/>
      <c r="BS37" s="16"/>
      <c r="BT37" s="6">
        <v>0</v>
      </c>
      <c r="BU37" s="16"/>
      <c r="BV37" s="3"/>
      <c r="BW37" s="16"/>
      <c r="BX37" s="6">
        <v>0</v>
      </c>
      <c r="BY37" s="16"/>
      <c r="BZ37" s="6"/>
      <c r="CA37" s="16"/>
      <c r="CB37" s="6">
        <v>0</v>
      </c>
      <c r="CC37" s="16"/>
      <c r="CD37" s="6"/>
      <c r="CE37" s="16"/>
      <c r="CF37" s="6">
        <f t="shared" si="22"/>
        <v>0</v>
      </c>
      <c r="CG37" s="16"/>
      <c r="CH37" s="6"/>
      <c r="CI37" s="16"/>
      <c r="CJ37" s="6">
        <f t="shared" si="23"/>
        <v>0</v>
      </c>
      <c r="CK37" s="16"/>
      <c r="CL37" s="6"/>
      <c r="CM37" s="16"/>
      <c r="CN37" s="6">
        <v>0</v>
      </c>
      <c r="CO37" s="16"/>
      <c r="CP37" s="16"/>
      <c r="CQ37" s="16"/>
      <c r="CR37" s="6">
        <v>0</v>
      </c>
      <c r="CS37" s="16"/>
      <c r="CT37" s="16"/>
      <c r="CU37" s="16"/>
      <c r="CV37" s="6">
        <v>0</v>
      </c>
      <c r="CW37" s="16"/>
      <c r="CX37" s="16"/>
      <c r="CY37" s="16"/>
      <c r="CZ37" s="6">
        <f t="shared" si="24"/>
        <v>0</v>
      </c>
      <c r="DA37" s="16"/>
      <c r="DB37" s="16"/>
      <c r="DC37" s="16"/>
      <c r="DD37" s="6">
        <v>0</v>
      </c>
      <c r="DE37" s="16"/>
      <c r="DF37" s="16"/>
      <c r="DG37" s="16"/>
      <c r="DH37" s="6">
        <v>0</v>
      </c>
      <c r="DI37" s="16"/>
      <c r="DJ37" s="6">
        <v>0</v>
      </c>
      <c r="DK37" s="16"/>
      <c r="DL37" s="6">
        <f t="shared" si="25"/>
        <v>1586.96</v>
      </c>
      <c r="DM37" s="16"/>
      <c r="DN37" s="6">
        <f t="shared" si="26"/>
        <v>0</v>
      </c>
    </row>
    <row r="38" spans="1:118" x14ac:dyDescent="0.25">
      <c r="A38" s="2"/>
      <c r="B38" s="2"/>
      <c r="C38" s="2" t="s">
        <v>165</v>
      </c>
      <c r="D38" s="2"/>
      <c r="E38" s="2"/>
      <c r="F38" s="2"/>
      <c r="G38" s="2"/>
      <c r="H38" s="3">
        <f>ROUND(H36-H37,5)</f>
        <v>1471.87</v>
      </c>
      <c r="I38" s="16"/>
      <c r="J38" s="3">
        <f>ROUND(J36-J37,5)</f>
        <v>0</v>
      </c>
      <c r="K38" s="16"/>
      <c r="L38" s="3">
        <f>ROUND(L36-L37,5)</f>
        <v>182101.69</v>
      </c>
      <c r="M38" s="16"/>
      <c r="N38" s="3">
        <f>ROUND(N36-N37,5)</f>
        <v>186328</v>
      </c>
      <c r="O38" s="16"/>
      <c r="P38" s="3">
        <f t="shared" si="18"/>
        <v>183573.56</v>
      </c>
      <c r="Q38" s="16"/>
      <c r="R38" s="3">
        <f>ROUND(J38+N38,5)</f>
        <v>186328</v>
      </c>
      <c r="S38" s="16"/>
      <c r="T38" s="3">
        <f>ROUND(T36-T37,5)</f>
        <v>64222.65</v>
      </c>
      <c r="U38" s="16"/>
      <c r="V38" s="3">
        <f>ROUND(V36-V37,5)</f>
        <v>103000</v>
      </c>
      <c r="W38" s="16"/>
      <c r="X38" s="3">
        <f>ROUND(X36-X37,5)</f>
        <v>165</v>
      </c>
      <c r="Y38" s="16"/>
      <c r="Z38" s="3"/>
      <c r="AA38" s="16"/>
      <c r="AB38" s="3">
        <f>ROUND(AB36-AB37,5)</f>
        <v>0</v>
      </c>
      <c r="AC38" s="16"/>
      <c r="AD38" s="3"/>
      <c r="AE38" s="16"/>
      <c r="AF38" s="3">
        <f>ROUND(AF36-AF37,5)</f>
        <v>0</v>
      </c>
      <c r="AG38" s="16"/>
      <c r="AH38" s="3"/>
      <c r="AI38" s="16"/>
      <c r="AJ38" s="3">
        <f t="shared" si="19"/>
        <v>165</v>
      </c>
      <c r="AK38" s="16"/>
      <c r="AL38" s="3"/>
      <c r="AM38" s="16"/>
      <c r="AN38" s="3">
        <f>ROUND(AN36-AN37,5)</f>
        <v>129977.36</v>
      </c>
      <c r="AO38" s="16"/>
      <c r="AP38" s="3">
        <f>ROUND(AP36-AP37,5)</f>
        <v>121500</v>
      </c>
      <c r="AQ38" s="16"/>
      <c r="AR38" s="3">
        <f>ROUND(AR36-AR37,5)</f>
        <v>36000</v>
      </c>
      <c r="AS38" s="16"/>
      <c r="AT38" s="16"/>
      <c r="AU38" s="16"/>
      <c r="AV38" s="3">
        <f>ROUND(AV36-AV37,5)</f>
        <v>247.72</v>
      </c>
      <c r="AW38" s="16"/>
      <c r="AX38" s="3"/>
      <c r="AY38" s="16"/>
      <c r="AZ38" s="3">
        <f t="shared" si="20"/>
        <v>36247.72</v>
      </c>
      <c r="BA38" s="16"/>
      <c r="BB38" s="3"/>
      <c r="BC38" s="16"/>
      <c r="BD38" s="3">
        <f>ROUND(BD36-BD37,5)</f>
        <v>41815.410000000003</v>
      </c>
      <c r="BE38" s="16"/>
      <c r="BF38" s="3">
        <f>ROUND(BF36-BF37,5)</f>
        <v>25000</v>
      </c>
      <c r="BG38" s="16"/>
      <c r="BH38" s="3">
        <f>ROUND(BH36-BH37,5)</f>
        <v>62875</v>
      </c>
      <c r="BI38" s="16"/>
      <c r="BJ38" s="3">
        <f>ROUND(BJ36-BJ37,5)</f>
        <v>65350</v>
      </c>
      <c r="BK38" s="16"/>
      <c r="BL38" s="3">
        <f>ROUND(BL36-BL37,5)</f>
        <v>0</v>
      </c>
      <c r="BM38" s="16"/>
      <c r="BN38" s="16"/>
      <c r="BO38" s="16"/>
      <c r="BP38" s="3">
        <f t="shared" si="21"/>
        <v>104690.41</v>
      </c>
      <c r="BQ38" s="16"/>
      <c r="BR38" s="3">
        <f>ROUND(BF38+BJ38+BN38,5)</f>
        <v>90350</v>
      </c>
      <c r="BS38" s="16"/>
      <c r="BT38" s="3">
        <f>ROUND(BT36-BT37,5)</f>
        <v>0</v>
      </c>
      <c r="BU38" s="16"/>
      <c r="BV38" s="3"/>
      <c r="BW38" s="16"/>
      <c r="BX38" s="3">
        <f>ROUND(BX36-BX37,5)</f>
        <v>39018</v>
      </c>
      <c r="BY38" s="16"/>
      <c r="BZ38" s="3">
        <f>ROUND(BZ36-BZ37,5)</f>
        <v>10000</v>
      </c>
      <c r="CA38" s="16"/>
      <c r="CB38" s="3">
        <f>ROUND(CB36-CB37,5)</f>
        <v>5189.3999999999996</v>
      </c>
      <c r="CC38" s="16"/>
      <c r="CD38" s="3">
        <f>ROUND(CD36-CD37,5)</f>
        <v>0</v>
      </c>
      <c r="CE38" s="16"/>
      <c r="CF38" s="3">
        <f t="shared" si="22"/>
        <v>44207.4</v>
      </c>
      <c r="CG38" s="16"/>
      <c r="CH38" s="3">
        <f>ROUND(BV38+BZ38+CD38,5)</f>
        <v>10000</v>
      </c>
      <c r="CI38" s="16"/>
      <c r="CJ38" s="3">
        <f t="shared" si="23"/>
        <v>315287.89</v>
      </c>
      <c r="CK38" s="16"/>
      <c r="CL38" s="3">
        <f>ROUND(AL38+AP38+BB38+BR38+CH38,5)</f>
        <v>221850</v>
      </c>
      <c r="CM38" s="16"/>
      <c r="CN38" s="3">
        <f>ROUND(CN36-CN37,5)</f>
        <v>0</v>
      </c>
      <c r="CO38" s="16"/>
      <c r="CP38" s="16"/>
      <c r="CQ38" s="16"/>
      <c r="CR38" s="3">
        <f>ROUND(CR36-CR37,5)</f>
        <v>0</v>
      </c>
      <c r="CS38" s="16"/>
      <c r="CT38" s="16"/>
      <c r="CU38" s="16"/>
      <c r="CV38" s="3">
        <f>ROUND(CV36-CV37,5)</f>
        <v>0</v>
      </c>
      <c r="CW38" s="16"/>
      <c r="CX38" s="16"/>
      <c r="CY38" s="16"/>
      <c r="CZ38" s="3">
        <f t="shared" si="24"/>
        <v>0</v>
      </c>
      <c r="DA38" s="16"/>
      <c r="DB38" s="16"/>
      <c r="DC38" s="16"/>
      <c r="DD38" s="3">
        <f>ROUND(DD36-DD37,5)</f>
        <v>0</v>
      </c>
      <c r="DE38" s="16"/>
      <c r="DF38" s="16"/>
      <c r="DG38" s="16"/>
      <c r="DH38" s="3">
        <f>ROUND(DH36-DH37,5)</f>
        <v>0</v>
      </c>
      <c r="DI38" s="16"/>
      <c r="DJ38" s="3">
        <f>ROUND(DJ36-DJ37,5)</f>
        <v>0</v>
      </c>
      <c r="DK38" s="16"/>
      <c r="DL38" s="3">
        <f t="shared" si="25"/>
        <v>563084.1</v>
      </c>
      <c r="DM38" s="16"/>
      <c r="DN38" s="3">
        <f t="shared" si="26"/>
        <v>511178</v>
      </c>
    </row>
    <row r="39" spans="1:118" x14ac:dyDescent="0.25">
      <c r="A39" s="2"/>
      <c r="B39" s="2"/>
      <c r="C39" s="2"/>
      <c r="D39" s="2" t="s">
        <v>166</v>
      </c>
      <c r="E39" s="2"/>
      <c r="F39" s="2"/>
      <c r="G39" s="2"/>
      <c r="H39" s="3"/>
      <c r="I39" s="16"/>
      <c r="J39" s="3"/>
      <c r="K39" s="16"/>
      <c r="L39" s="3"/>
      <c r="M39" s="16"/>
      <c r="N39" s="3"/>
      <c r="O39" s="16"/>
      <c r="P39" s="3"/>
      <c r="Q39" s="16"/>
      <c r="R39" s="3"/>
      <c r="S39" s="16"/>
      <c r="T39" s="3"/>
      <c r="U39" s="16"/>
      <c r="V39" s="3"/>
      <c r="W39" s="16"/>
      <c r="X39" s="3"/>
      <c r="Y39" s="16"/>
      <c r="Z39" s="3"/>
      <c r="AA39" s="16"/>
      <c r="AB39" s="3"/>
      <c r="AC39" s="16"/>
      <c r="AD39" s="3"/>
      <c r="AE39" s="16"/>
      <c r="AF39" s="3"/>
      <c r="AG39" s="16"/>
      <c r="AH39" s="3"/>
      <c r="AI39" s="16"/>
      <c r="AJ39" s="3"/>
      <c r="AK39" s="16"/>
      <c r="AL39" s="3"/>
      <c r="AM39" s="16"/>
      <c r="AN39" s="3"/>
      <c r="AO39" s="16"/>
      <c r="AP39" s="3"/>
      <c r="AQ39" s="16"/>
      <c r="AR39" s="3"/>
      <c r="AS39" s="16"/>
      <c r="AT39" s="16"/>
      <c r="AU39" s="16"/>
      <c r="AV39" s="3"/>
      <c r="AW39" s="16"/>
      <c r="AX39" s="3"/>
      <c r="AY39" s="16"/>
      <c r="AZ39" s="3"/>
      <c r="BA39" s="16"/>
      <c r="BB39" s="3"/>
      <c r="BC39" s="16"/>
      <c r="BD39" s="3"/>
      <c r="BE39" s="16"/>
      <c r="BF39" s="3"/>
      <c r="BG39" s="16"/>
      <c r="BH39" s="3"/>
      <c r="BI39" s="16"/>
      <c r="BJ39" s="3"/>
      <c r="BK39" s="16"/>
      <c r="BL39" s="3"/>
      <c r="BM39" s="16"/>
      <c r="BN39" s="16"/>
      <c r="BO39" s="16"/>
      <c r="BP39" s="3"/>
      <c r="BQ39" s="16"/>
      <c r="BR39" s="3"/>
      <c r="BS39" s="16"/>
      <c r="BT39" s="3"/>
      <c r="BU39" s="16"/>
      <c r="BV39" s="3"/>
      <c r="BW39" s="16"/>
      <c r="BX39" s="3"/>
      <c r="BY39" s="16"/>
      <c r="BZ39" s="3"/>
      <c r="CA39" s="16"/>
      <c r="CB39" s="3"/>
      <c r="CC39" s="16"/>
      <c r="CD39" s="3"/>
      <c r="CE39" s="16"/>
      <c r="CF39" s="3"/>
      <c r="CG39" s="16"/>
      <c r="CH39" s="3"/>
      <c r="CI39" s="16"/>
      <c r="CJ39" s="3"/>
      <c r="CK39" s="16"/>
      <c r="CL39" s="3"/>
      <c r="CM39" s="16"/>
      <c r="CN39" s="3"/>
      <c r="CO39" s="16"/>
      <c r="CP39" s="16"/>
      <c r="CQ39" s="16"/>
      <c r="CR39" s="3"/>
      <c r="CS39" s="16"/>
      <c r="CT39" s="16"/>
      <c r="CU39" s="16"/>
      <c r="CV39" s="3"/>
      <c r="CW39" s="16"/>
      <c r="CX39" s="16"/>
      <c r="CY39" s="16"/>
      <c r="CZ39" s="3"/>
      <c r="DA39" s="16"/>
      <c r="DB39" s="16"/>
      <c r="DC39" s="16"/>
      <c r="DD39" s="3"/>
      <c r="DE39" s="16"/>
      <c r="DF39" s="16"/>
      <c r="DG39" s="16"/>
      <c r="DH39" s="3"/>
      <c r="DI39" s="16"/>
      <c r="DJ39" s="3"/>
      <c r="DK39" s="16"/>
      <c r="DL39" s="3"/>
      <c r="DM39" s="16"/>
      <c r="DN39" s="3"/>
    </row>
    <row r="40" spans="1:118" x14ac:dyDescent="0.25">
      <c r="A40" s="2"/>
      <c r="B40" s="2"/>
      <c r="C40" s="2"/>
      <c r="D40" s="2"/>
      <c r="E40" s="2" t="s">
        <v>167</v>
      </c>
      <c r="F40" s="2"/>
      <c r="G40" s="2"/>
      <c r="H40" s="3">
        <v>7903.3</v>
      </c>
      <c r="I40" s="16"/>
      <c r="J40" s="3">
        <v>8296</v>
      </c>
      <c r="K40" s="16"/>
      <c r="L40" s="3">
        <v>28599.4</v>
      </c>
      <c r="M40" s="16"/>
      <c r="N40" s="3">
        <v>27435</v>
      </c>
      <c r="O40" s="16"/>
      <c r="P40" s="3">
        <f t="shared" ref="P40:P60" si="27">ROUND(H40+L40,5)</f>
        <v>36502.699999999997</v>
      </c>
      <c r="Q40" s="16"/>
      <c r="R40" s="3">
        <f t="shared" ref="R40:R50" si="28">ROUND(J40+N40,5)</f>
        <v>35731</v>
      </c>
      <c r="S40" s="16"/>
      <c r="T40" s="3">
        <v>23267.49</v>
      </c>
      <c r="U40" s="16"/>
      <c r="V40" s="3">
        <v>18618</v>
      </c>
      <c r="W40" s="16"/>
      <c r="X40" s="3">
        <v>1550.7</v>
      </c>
      <c r="Y40" s="16"/>
      <c r="Z40" s="3">
        <v>1517</v>
      </c>
      <c r="AA40" s="16"/>
      <c r="AB40" s="3">
        <v>0</v>
      </c>
      <c r="AC40" s="16"/>
      <c r="AD40" s="3">
        <v>0</v>
      </c>
      <c r="AE40" s="16"/>
      <c r="AF40" s="3">
        <v>6338.28</v>
      </c>
      <c r="AG40" s="16"/>
      <c r="AH40" s="3">
        <v>6680</v>
      </c>
      <c r="AI40" s="16"/>
      <c r="AJ40" s="3">
        <f t="shared" ref="AJ40:AJ60" si="29">ROUND(X40+AB40+AF40,5)</f>
        <v>7888.98</v>
      </c>
      <c r="AK40" s="16"/>
      <c r="AL40" s="3">
        <f>ROUND(Z40+AD40+AH40,5)</f>
        <v>8197</v>
      </c>
      <c r="AM40" s="16"/>
      <c r="AN40" s="3">
        <v>10875.28</v>
      </c>
      <c r="AO40" s="16"/>
      <c r="AP40" s="3">
        <v>11233</v>
      </c>
      <c r="AQ40" s="16"/>
      <c r="AR40" s="3">
        <v>0</v>
      </c>
      <c r="AS40" s="16"/>
      <c r="AT40" s="16"/>
      <c r="AU40" s="16"/>
      <c r="AV40" s="3">
        <v>13202.78</v>
      </c>
      <c r="AW40" s="16"/>
      <c r="AX40" s="3">
        <v>16909</v>
      </c>
      <c r="AY40" s="16"/>
      <c r="AZ40" s="3">
        <f t="shared" ref="AZ40:AZ60" si="30">ROUND(AR40+AV40,5)</f>
        <v>13202.78</v>
      </c>
      <c r="BA40" s="16"/>
      <c r="BB40" s="3">
        <f>ROUND(AT40+AX40,5)</f>
        <v>16909</v>
      </c>
      <c r="BC40" s="16"/>
      <c r="BD40" s="3">
        <v>1657.75</v>
      </c>
      <c r="BE40" s="16"/>
      <c r="BF40" s="3">
        <v>1929</v>
      </c>
      <c r="BG40" s="16"/>
      <c r="BH40" s="3">
        <v>34190.980000000003</v>
      </c>
      <c r="BI40" s="16"/>
      <c r="BJ40" s="3">
        <v>35406</v>
      </c>
      <c r="BK40" s="16"/>
      <c r="BL40" s="3">
        <v>0</v>
      </c>
      <c r="BM40" s="16"/>
      <c r="BN40" s="16"/>
      <c r="BO40" s="16"/>
      <c r="BP40" s="3">
        <f t="shared" ref="BP40:BP60" si="31">ROUND(BD40+BH40+BL40,5)</f>
        <v>35848.730000000003</v>
      </c>
      <c r="BQ40" s="16"/>
      <c r="BR40" s="3">
        <f>ROUND(BF40+BJ40+BN40,5)</f>
        <v>37335</v>
      </c>
      <c r="BS40" s="16"/>
      <c r="BT40" s="3">
        <v>0</v>
      </c>
      <c r="BU40" s="16"/>
      <c r="BV40" s="3">
        <v>0</v>
      </c>
      <c r="BW40" s="16"/>
      <c r="BX40" s="3">
        <v>0</v>
      </c>
      <c r="BY40" s="16"/>
      <c r="BZ40" s="3">
        <v>0</v>
      </c>
      <c r="CA40" s="16"/>
      <c r="CB40" s="3">
        <v>55271.3</v>
      </c>
      <c r="CC40" s="16"/>
      <c r="CD40" s="3">
        <v>82052</v>
      </c>
      <c r="CE40" s="16"/>
      <c r="CF40" s="3">
        <f t="shared" ref="CF40:CF60" si="32">ROUND(BT40+BX40+CB40,5)</f>
        <v>55271.3</v>
      </c>
      <c r="CG40" s="16"/>
      <c r="CH40" s="3">
        <f>ROUND(BV40+BZ40+CD40,5)</f>
        <v>82052</v>
      </c>
      <c r="CI40" s="16"/>
      <c r="CJ40" s="3">
        <f t="shared" ref="CJ40:CJ60" si="33">ROUND(AJ40+AN40+AZ40+BP40+CF40,5)</f>
        <v>123087.07</v>
      </c>
      <c r="CK40" s="16"/>
      <c r="CL40" s="3">
        <f>ROUND(AL40+AP40+BB40+BR40+CH40,5)</f>
        <v>155726</v>
      </c>
      <c r="CM40" s="16"/>
      <c r="CN40" s="3">
        <v>0</v>
      </c>
      <c r="CO40" s="16"/>
      <c r="CP40" s="16"/>
      <c r="CQ40" s="16"/>
      <c r="CR40" s="3">
        <v>0.02</v>
      </c>
      <c r="CS40" s="16"/>
      <c r="CT40" s="16"/>
      <c r="CU40" s="16"/>
      <c r="CV40" s="3">
        <v>0</v>
      </c>
      <c r="CW40" s="16"/>
      <c r="CX40" s="16"/>
      <c r="CY40" s="16"/>
      <c r="CZ40" s="3">
        <f t="shared" ref="CZ40:CZ60" si="34">ROUND(CN40+CR40+CV40,5)</f>
        <v>0.02</v>
      </c>
      <c r="DA40" s="16"/>
      <c r="DB40" s="16"/>
      <c r="DC40" s="16"/>
      <c r="DD40" s="3">
        <v>0</v>
      </c>
      <c r="DE40" s="16"/>
      <c r="DF40" s="16"/>
      <c r="DG40" s="16"/>
      <c r="DH40" s="3">
        <v>0.03</v>
      </c>
      <c r="DI40" s="16"/>
      <c r="DJ40" s="3">
        <v>0</v>
      </c>
      <c r="DK40" s="16"/>
      <c r="DL40" s="3">
        <f t="shared" ref="DL40:DL60" si="35">ROUND(P40+T40+CJ40+CZ40+DD40+DH40,5)</f>
        <v>182857.31</v>
      </c>
      <c r="DM40" s="16"/>
      <c r="DN40" s="3">
        <f t="shared" ref="DN40:DN60" si="36">ROUND(R40+V40+CL40+DB40+DF40+DJ40,5)</f>
        <v>210075</v>
      </c>
    </row>
    <row r="41" spans="1:118" x14ac:dyDescent="0.25">
      <c r="A41" s="2"/>
      <c r="B41" s="2"/>
      <c r="C41" s="2"/>
      <c r="D41" s="2"/>
      <c r="E41" s="2" t="s">
        <v>168</v>
      </c>
      <c r="F41" s="2"/>
      <c r="G41" s="2"/>
      <c r="H41" s="3">
        <v>0</v>
      </c>
      <c r="I41" s="16"/>
      <c r="J41" s="3"/>
      <c r="K41" s="16"/>
      <c r="L41" s="3">
        <v>17177.53</v>
      </c>
      <c r="M41" s="16"/>
      <c r="N41" s="3">
        <v>16250</v>
      </c>
      <c r="O41" s="16"/>
      <c r="P41" s="3">
        <f t="shared" si="27"/>
        <v>17177.53</v>
      </c>
      <c r="Q41" s="16"/>
      <c r="R41" s="3">
        <f t="shared" si="28"/>
        <v>16250</v>
      </c>
      <c r="S41" s="16"/>
      <c r="T41" s="3">
        <v>30</v>
      </c>
      <c r="U41" s="16"/>
      <c r="V41" s="3"/>
      <c r="W41" s="16"/>
      <c r="X41" s="3">
        <v>0</v>
      </c>
      <c r="Y41" s="16"/>
      <c r="Z41" s="3"/>
      <c r="AA41" s="16"/>
      <c r="AB41" s="3">
        <v>0</v>
      </c>
      <c r="AC41" s="16"/>
      <c r="AD41" s="3"/>
      <c r="AE41" s="16"/>
      <c r="AF41" s="3">
        <v>0</v>
      </c>
      <c r="AG41" s="16"/>
      <c r="AH41" s="3"/>
      <c r="AI41" s="16"/>
      <c r="AJ41" s="3">
        <f t="shared" si="29"/>
        <v>0</v>
      </c>
      <c r="AK41" s="16"/>
      <c r="AL41" s="3"/>
      <c r="AM41" s="16"/>
      <c r="AN41" s="3">
        <v>0</v>
      </c>
      <c r="AO41" s="16"/>
      <c r="AP41" s="3"/>
      <c r="AQ41" s="16"/>
      <c r="AR41" s="3">
        <v>0</v>
      </c>
      <c r="AS41" s="16"/>
      <c r="AT41" s="16"/>
      <c r="AU41" s="16"/>
      <c r="AV41" s="3">
        <v>0</v>
      </c>
      <c r="AW41" s="16"/>
      <c r="AX41" s="3"/>
      <c r="AY41" s="16"/>
      <c r="AZ41" s="3">
        <f t="shared" si="30"/>
        <v>0</v>
      </c>
      <c r="BA41" s="16"/>
      <c r="BB41" s="3"/>
      <c r="BC41" s="16"/>
      <c r="BD41" s="3">
        <v>0</v>
      </c>
      <c r="BE41" s="16"/>
      <c r="BF41" s="3"/>
      <c r="BG41" s="16"/>
      <c r="BH41" s="3">
        <v>0</v>
      </c>
      <c r="BI41" s="16"/>
      <c r="BJ41" s="3"/>
      <c r="BK41" s="16"/>
      <c r="BL41" s="3">
        <v>0</v>
      </c>
      <c r="BM41" s="16"/>
      <c r="BN41" s="16"/>
      <c r="BO41" s="16"/>
      <c r="BP41" s="3">
        <f t="shared" si="31"/>
        <v>0</v>
      </c>
      <c r="BQ41" s="16"/>
      <c r="BR41" s="3"/>
      <c r="BS41" s="16"/>
      <c r="BT41" s="3">
        <v>0</v>
      </c>
      <c r="BU41" s="16"/>
      <c r="BV41" s="3"/>
      <c r="BW41" s="16"/>
      <c r="BX41" s="3">
        <v>0</v>
      </c>
      <c r="BY41" s="16"/>
      <c r="BZ41" s="3"/>
      <c r="CA41" s="16"/>
      <c r="CB41" s="3">
        <v>0</v>
      </c>
      <c r="CC41" s="16"/>
      <c r="CD41" s="3"/>
      <c r="CE41" s="16"/>
      <c r="CF41" s="3">
        <f t="shared" si="32"/>
        <v>0</v>
      </c>
      <c r="CG41" s="16"/>
      <c r="CH41" s="3"/>
      <c r="CI41" s="16"/>
      <c r="CJ41" s="3">
        <f t="shared" si="33"/>
        <v>0</v>
      </c>
      <c r="CK41" s="16"/>
      <c r="CL41" s="3"/>
      <c r="CM41" s="16"/>
      <c r="CN41" s="3">
        <v>0</v>
      </c>
      <c r="CO41" s="16"/>
      <c r="CP41" s="16"/>
      <c r="CQ41" s="16"/>
      <c r="CR41" s="3">
        <v>0</v>
      </c>
      <c r="CS41" s="16"/>
      <c r="CT41" s="16"/>
      <c r="CU41" s="16"/>
      <c r="CV41" s="3">
        <v>0</v>
      </c>
      <c r="CW41" s="16"/>
      <c r="CX41" s="16"/>
      <c r="CY41" s="16"/>
      <c r="CZ41" s="3">
        <f t="shared" si="34"/>
        <v>0</v>
      </c>
      <c r="DA41" s="16"/>
      <c r="DB41" s="16"/>
      <c r="DC41" s="16"/>
      <c r="DD41" s="3">
        <v>0</v>
      </c>
      <c r="DE41" s="16"/>
      <c r="DF41" s="16"/>
      <c r="DG41" s="16"/>
      <c r="DH41" s="3">
        <v>0</v>
      </c>
      <c r="DI41" s="16"/>
      <c r="DJ41" s="3">
        <v>0</v>
      </c>
      <c r="DK41" s="16"/>
      <c r="DL41" s="3">
        <f t="shared" si="35"/>
        <v>17207.53</v>
      </c>
      <c r="DM41" s="16"/>
      <c r="DN41" s="3">
        <f t="shared" si="36"/>
        <v>16250</v>
      </c>
    </row>
    <row r="42" spans="1:118" x14ac:dyDescent="0.25">
      <c r="A42" s="2"/>
      <c r="B42" s="2"/>
      <c r="C42" s="2"/>
      <c r="D42" s="2"/>
      <c r="E42" s="2" t="s">
        <v>169</v>
      </c>
      <c r="F42" s="2"/>
      <c r="G42" s="2"/>
      <c r="H42" s="3">
        <v>0</v>
      </c>
      <c r="I42" s="16"/>
      <c r="J42" s="3"/>
      <c r="K42" s="16"/>
      <c r="L42" s="3">
        <v>1741.27</v>
      </c>
      <c r="M42" s="16"/>
      <c r="N42" s="3">
        <v>4600</v>
      </c>
      <c r="O42" s="16"/>
      <c r="P42" s="3">
        <f t="shared" si="27"/>
        <v>1741.27</v>
      </c>
      <c r="Q42" s="16"/>
      <c r="R42" s="3">
        <f t="shared" si="28"/>
        <v>4600</v>
      </c>
      <c r="S42" s="16"/>
      <c r="T42" s="3">
        <v>1519.62</v>
      </c>
      <c r="U42" s="16"/>
      <c r="V42" s="3"/>
      <c r="W42" s="16"/>
      <c r="X42" s="3">
        <v>0</v>
      </c>
      <c r="Y42" s="16"/>
      <c r="Z42" s="3"/>
      <c r="AA42" s="16"/>
      <c r="AB42" s="3">
        <v>0</v>
      </c>
      <c r="AC42" s="16"/>
      <c r="AD42" s="3"/>
      <c r="AE42" s="16"/>
      <c r="AF42" s="3">
        <v>0</v>
      </c>
      <c r="AG42" s="16"/>
      <c r="AH42" s="3"/>
      <c r="AI42" s="16"/>
      <c r="AJ42" s="3">
        <f t="shared" si="29"/>
        <v>0</v>
      </c>
      <c r="AK42" s="16"/>
      <c r="AL42" s="3"/>
      <c r="AM42" s="16"/>
      <c r="AN42" s="3">
        <v>3582.17</v>
      </c>
      <c r="AO42" s="16"/>
      <c r="AP42" s="3">
        <v>3600</v>
      </c>
      <c r="AQ42" s="16"/>
      <c r="AR42" s="3">
        <v>0</v>
      </c>
      <c r="AS42" s="16"/>
      <c r="AT42" s="16"/>
      <c r="AU42" s="16"/>
      <c r="AV42" s="3">
        <v>0</v>
      </c>
      <c r="AW42" s="16"/>
      <c r="AX42" s="3"/>
      <c r="AY42" s="16"/>
      <c r="AZ42" s="3">
        <f t="shared" si="30"/>
        <v>0</v>
      </c>
      <c r="BA42" s="16"/>
      <c r="BB42" s="3"/>
      <c r="BC42" s="16"/>
      <c r="BD42" s="3">
        <v>189.11</v>
      </c>
      <c r="BE42" s="16"/>
      <c r="BF42" s="3"/>
      <c r="BG42" s="16"/>
      <c r="BH42" s="3">
        <v>522.79999999999995</v>
      </c>
      <c r="BI42" s="16"/>
      <c r="BJ42" s="3"/>
      <c r="BK42" s="16"/>
      <c r="BL42" s="3">
        <v>0</v>
      </c>
      <c r="BM42" s="16"/>
      <c r="BN42" s="16"/>
      <c r="BO42" s="16"/>
      <c r="BP42" s="3">
        <f t="shared" si="31"/>
        <v>711.91</v>
      </c>
      <c r="BQ42" s="16"/>
      <c r="BR42" s="3"/>
      <c r="BS42" s="16"/>
      <c r="BT42" s="3">
        <v>0</v>
      </c>
      <c r="BU42" s="16"/>
      <c r="BV42" s="3"/>
      <c r="BW42" s="16"/>
      <c r="BX42" s="3">
        <v>890.36</v>
      </c>
      <c r="BY42" s="16"/>
      <c r="BZ42" s="3"/>
      <c r="CA42" s="16"/>
      <c r="CB42" s="3">
        <v>0</v>
      </c>
      <c r="CC42" s="16"/>
      <c r="CD42" s="3"/>
      <c r="CE42" s="16"/>
      <c r="CF42" s="3">
        <f t="shared" si="32"/>
        <v>890.36</v>
      </c>
      <c r="CG42" s="16"/>
      <c r="CH42" s="3"/>
      <c r="CI42" s="16"/>
      <c r="CJ42" s="3">
        <f t="shared" si="33"/>
        <v>5184.4399999999996</v>
      </c>
      <c r="CK42" s="16"/>
      <c r="CL42" s="3">
        <f>ROUND(AL42+AP42+BB42+BR42+CH42,5)</f>
        <v>3600</v>
      </c>
      <c r="CM42" s="16"/>
      <c r="CN42" s="3">
        <v>0</v>
      </c>
      <c r="CO42" s="16"/>
      <c r="CP42" s="16"/>
      <c r="CQ42" s="16"/>
      <c r="CR42" s="3">
        <v>0</v>
      </c>
      <c r="CS42" s="16"/>
      <c r="CT42" s="16"/>
      <c r="CU42" s="16"/>
      <c r="CV42" s="3">
        <v>0</v>
      </c>
      <c r="CW42" s="16"/>
      <c r="CX42" s="16"/>
      <c r="CY42" s="16"/>
      <c r="CZ42" s="3">
        <f t="shared" si="34"/>
        <v>0</v>
      </c>
      <c r="DA42" s="16"/>
      <c r="DB42" s="16"/>
      <c r="DC42" s="16"/>
      <c r="DD42" s="3">
        <v>0</v>
      </c>
      <c r="DE42" s="16"/>
      <c r="DF42" s="16"/>
      <c r="DG42" s="16"/>
      <c r="DH42" s="3">
        <v>0</v>
      </c>
      <c r="DI42" s="16"/>
      <c r="DJ42" s="3">
        <v>0</v>
      </c>
      <c r="DK42" s="16"/>
      <c r="DL42" s="3">
        <f t="shared" si="35"/>
        <v>8445.33</v>
      </c>
      <c r="DM42" s="16"/>
      <c r="DN42" s="3">
        <f t="shared" si="36"/>
        <v>8200</v>
      </c>
    </row>
    <row r="43" spans="1:118" x14ac:dyDescent="0.25">
      <c r="A43" s="2"/>
      <c r="B43" s="2"/>
      <c r="C43" s="2"/>
      <c r="D43" s="2"/>
      <c r="E43" s="2" t="s">
        <v>170</v>
      </c>
      <c r="F43" s="2"/>
      <c r="G43" s="2"/>
      <c r="H43" s="3">
        <v>0</v>
      </c>
      <c r="I43" s="16"/>
      <c r="J43" s="3"/>
      <c r="K43" s="16"/>
      <c r="L43" s="3">
        <v>95</v>
      </c>
      <c r="M43" s="16"/>
      <c r="N43" s="3">
        <v>0</v>
      </c>
      <c r="O43" s="16"/>
      <c r="P43" s="3">
        <f t="shared" si="27"/>
        <v>95</v>
      </c>
      <c r="Q43" s="16"/>
      <c r="R43" s="3">
        <f t="shared" si="28"/>
        <v>0</v>
      </c>
      <c r="S43" s="16"/>
      <c r="T43" s="3">
        <v>0</v>
      </c>
      <c r="U43" s="16"/>
      <c r="V43" s="3"/>
      <c r="W43" s="16"/>
      <c r="X43" s="3">
        <v>0</v>
      </c>
      <c r="Y43" s="16"/>
      <c r="Z43" s="3"/>
      <c r="AA43" s="16"/>
      <c r="AB43" s="3">
        <v>0</v>
      </c>
      <c r="AC43" s="16"/>
      <c r="AD43" s="3"/>
      <c r="AE43" s="16"/>
      <c r="AF43" s="3">
        <v>0</v>
      </c>
      <c r="AG43" s="16"/>
      <c r="AH43" s="3"/>
      <c r="AI43" s="16"/>
      <c r="AJ43" s="3">
        <f t="shared" si="29"/>
        <v>0</v>
      </c>
      <c r="AK43" s="16"/>
      <c r="AL43" s="3"/>
      <c r="AM43" s="16"/>
      <c r="AN43" s="3">
        <v>0</v>
      </c>
      <c r="AO43" s="16"/>
      <c r="AP43" s="3"/>
      <c r="AQ43" s="16"/>
      <c r="AR43" s="3">
        <v>0</v>
      </c>
      <c r="AS43" s="16"/>
      <c r="AT43" s="16"/>
      <c r="AU43" s="16"/>
      <c r="AV43" s="3">
        <v>0</v>
      </c>
      <c r="AW43" s="16"/>
      <c r="AX43" s="3"/>
      <c r="AY43" s="16"/>
      <c r="AZ43" s="3">
        <f t="shared" si="30"/>
        <v>0</v>
      </c>
      <c r="BA43" s="16"/>
      <c r="BB43" s="3"/>
      <c r="BC43" s="16"/>
      <c r="BD43" s="3">
        <v>0</v>
      </c>
      <c r="BE43" s="16"/>
      <c r="BF43" s="3"/>
      <c r="BG43" s="16"/>
      <c r="BH43" s="3">
        <v>0</v>
      </c>
      <c r="BI43" s="16"/>
      <c r="BJ43" s="3"/>
      <c r="BK43" s="16"/>
      <c r="BL43" s="3">
        <v>0</v>
      </c>
      <c r="BM43" s="16"/>
      <c r="BN43" s="16"/>
      <c r="BO43" s="16"/>
      <c r="BP43" s="3">
        <f t="shared" si="31"/>
        <v>0</v>
      </c>
      <c r="BQ43" s="16"/>
      <c r="BR43" s="3"/>
      <c r="BS43" s="16"/>
      <c r="BT43" s="3">
        <v>2682.92</v>
      </c>
      <c r="BU43" s="16"/>
      <c r="BV43" s="3"/>
      <c r="BW43" s="16"/>
      <c r="BX43" s="3">
        <v>0</v>
      </c>
      <c r="BY43" s="16"/>
      <c r="BZ43" s="3"/>
      <c r="CA43" s="16"/>
      <c r="CB43" s="3">
        <v>0</v>
      </c>
      <c r="CC43" s="16"/>
      <c r="CD43" s="3"/>
      <c r="CE43" s="16"/>
      <c r="CF43" s="3">
        <f t="shared" si="32"/>
        <v>2682.92</v>
      </c>
      <c r="CG43" s="16"/>
      <c r="CH43" s="3"/>
      <c r="CI43" s="16"/>
      <c r="CJ43" s="3">
        <f t="shared" si="33"/>
        <v>2682.92</v>
      </c>
      <c r="CK43" s="16"/>
      <c r="CL43" s="3"/>
      <c r="CM43" s="16"/>
      <c r="CN43" s="3">
        <v>0</v>
      </c>
      <c r="CO43" s="16"/>
      <c r="CP43" s="16"/>
      <c r="CQ43" s="16"/>
      <c r="CR43" s="3">
        <v>0</v>
      </c>
      <c r="CS43" s="16"/>
      <c r="CT43" s="16"/>
      <c r="CU43" s="16"/>
      <c r="CV43" s="3">
        <v>0</v>
      </c>
      <c r="CW43" s="16"/>
      <c r="CX43" s="16"/>
      <c r="CY43" s="16"/>
      <c r="CZ43" s="3">
        <f t="shared" si="34"/>
        <v>0</v>
      </c>
      <c r="DA43" s="16"/>
      <c r="DB43" s="16"/>
      <c r="DC43" s="16"/>
      <c r="DD43" s="3">
        <v>0</v>
      </c>
      <c r="DE43" s="16"/>
      <c r="DF43" s="16"/>
      <c r="DG43" s="16"/>
      <c r="DH43" s="3">
        <v>0</v>
      </c>
      <c r="DI43" s="16"/>
      <c r="DJ43" s="3">
        <v>0</v>
      </c>
      <c r="DK43" s="16"/>
      <c r="DL43" s="3">
        <f t="shared" si="35"/>
        <v>2777.92</v>
      </c>
      <c r="DM43" s="16"/>
      <c r="DN43" s="3">
        <f t="shared" si="36"/>
        <v>0</v>
      </c>
    </row>
    <row r="44" spans="1:118" x14ac:dyDescent="0.25">
      <c r="A44" s="2"/>
      <c r="B44" s="2"/>
      <c r="C44" s="2"/>
      <c r="D44" s="2"/>
      <c r="E44" s="2" t="s">
        <v>171</v>
      </c>
      <c r="F44" s="2"/>
      <c r="G44" s="2"/>
      <c r="H44" s="3">
        <v>74.47</v>
      </c>
      <c r="I44" s="16"/>
      <c r="J44" s="3">
        <v>62</v>
      </c>
      <c r="K44" s="16"/>
      <c r="L44" s="3">
        <v>474.45</v>
      </c>
      <c r="M44" s="16"/>
      <c r="N44" s="3">
        <v>219</v>
      </c>
      <c r="O44" s="16"/>
      <c r="P44" s="3">
        <f t="shared" si="27"/>
        <v>548.91999999999996</v>
      </c>
      <c r="Q44" s="16"/>
      <c r="R44" s="3">
        <f t="shared" si="28"/>
        <v>281</v>
      </c>
      <c r="S44" s="16"/>
      <c r="T44" s="3">
        <v>151.69999999999999</v>
      </c>
      <c r="U44" s="16"/>
      <c r="V44" s="3">
        <v>519</v>
      </c>
      <c r="W44" s="16"/>
      <c r="X44" s="3">
        <v>8.2799999999999994</v>
      </c>
      <c r="Y44" s="16"/>
      <c r="Z44" s="3">
        <v>14</v>
      </c>
      <c r="AA44" s="16"/>
      <c r="AB44" s="3">
        <v>0</v>
      </c>
      <c r="AC44" s="16"/>
      <c r="AD44" s="3">
        <v>0</v>
      </c>
      <c r="AE44" s="16"/>
      <c r="AF44" s="3">
        <v>33.130000000000003</v>
      </c>
      <c r="AG44" s="16"/>
      <c r="AH44" s="3">
        <v>55</v>
      </c>
      <c r="AI44" s="16"/>
      <c r="AJ44" s="3">
        <f t="shared" si="29"/>
        <v>41.41</v>
      </c>
      <c r="AK44" s="16"/>
      <c r="AL44" s="3">
        <f t="shared" ref="AL44:AL50" si="37">ROUND(Z44+AD44+AH44,5)</f>
        <v>69</v>
      </c>
      <c r="AM44" s="16"/>
      <c r="AN44" s="3">
        <v>1721.33</v>
      </c>
      <c r="AO44" s="16"/>
      <c r="AP44" s="3">
        <v>2096</v>
      </c>
      <c r="AQ44" s="16"/>
      <c r="AR44" s="3">
        <v>0</v>
      </c>
      <c r="AS44" s="16"/>
      <c r="AT44" s="16"/>
      <c r="AU44" s="16"/>
      <c r="AV44" s="3">
        <v>82.8</v>
      </c>
      <c r="AW44" s="16"/>
      <c r="AX44" s="3">
        <v>137</v>
      </c>
      <c r="AY44" s="16"/>
      <c r="AZ44" s="3">
        <f t="shared" si="30"/>
        <v>82.8</v>
      </c>
      <c r="BA44" s="16"/>
      <c r="BB44" s="3">
        <f t="shared" ref="BB44:BB50" si="38">ROUND(AT44+AX44,5)</f>
        <v>137</v>
      </c>
      <c r="BC44" s="16"/>
      <c r="BD44" s="3">
        <v>16.559999999999999</v>
      </c>
      <c r="BE44" s="16"/>
      <c r="BF44" s="3">
        <v>27</v>
      </c>
      <c r="BG44" s="16"/>
      <c r="BH44" s="3">
        <v>190.47</v>
      </c>
      <c r="BI44" s="16"/>
      <c r="BJ44" s="3">
        <v>315</v>
      </c>
      <c r="BK44" s="16"/>
      <c r="BL44" s="3">
        <v>0</v>
      </c>
      <c r="BM44" s="16"/>
      <c r="BN44" s="16"/>
      <c r="BO44" s="16"/>
      <c r="BP44" s="3">
        <f t="shared" si="31"/>
        <v>207.03</v>
      </c>
      <c r="BQ44" s="16"/>
      <c r="BR44" s="3">
        <f t="shared" ref="BR44:BR53" si="39">ROUND(BF44+BJ44+BN44,5)</f>
        <v>342</v>
      </c>
      <c r="BS44" s="16"/>
      <c r="BT44" s="3">
        <v>0</v>
      </c>
      <c r="BU44" s="16"/>
      <c r="BV44" s="3">
        <v>0</v>
      </c>
      <c r="BW44" s="16"/>
      <c r="BX44" s="3">
        <v>136.81</v>
      </c>
      <c r="BY44" s="16"/>
      <c r="BZ44" s="3">
        <v>0</v>
      </c>
      <c r="CA44" s="16"/>
      <c r="CB44" s="3">
        <v>1146.55</v>
      </c>
      <c r="CC44" s="16"/>
      <c r="CD44" s="3">
        <v>999</v>
      </c>
      <c r="CE44" s="16"/>
      <c r="CF44" s="3">
        <f t="shared" si="32"/>
        <v>1283.3599999999999</v>
      </c>
      <c r="CG44" s="16"/>
      <c r="CH44" s="3">
        <f t="shared" ref="CH44:CH50" si="40">ROUND(BV44+BZ44+CD44,5)</f>
        <v>999</v>
      </c>
      <c r="CI44" s="16"/>
      <c r="CJ44" s="3">
        <f t="shared" si="33"/>
        <v>3335.93</v>
      </c>
      <c r="CK44" s="16"/>
      <c r="CL44" s="3">
        <f t="shared" ref="CL44:CL57" si="41">ROUND(AL44+AP44+BB44+BR44+CH44,5)</f>
        <v>3643</v>
      </c>
      <c r="CM44" s="16"/>
      <c r="CN44" s="3">
        <v>0</v>
      </c>
      <c r="CO44" s="16"/>
      <c r="CP44" s="16"/>
      <c r="CQ44" s="16"/>
      <c r="CR44" s="3">
        <v>0</v>
      </c>
      <c r="CS44" s="16"/>
      <c r="CT44" s="16"/>
      <c r="CU44" s="16"/>
      <c r="CV44" s="3">
        <v>0</v>
      </c>
      <c r="CW44" s="16"/>
      <c r="CX44" s="16"/>
      <c r="CY44" s="16"/>
      <c r="CZ44" s="3">
        <f t="shared" si="34"/>
        <v>0</v>
      </c>
      <c r="DA44" s="16"/>
      <c r="DB44" s="16"/>
      <c r="DC44" s="16"/>
      <c r="DD44" s="3">
        <v>0</v>
      </c>
      <c r="DE44" s="16"/>
      <c r="DF44" s="16"/>
      <c r="DG44" s="16"/>
      <c r="DH44" s="3">
        <v>0</v>
      </c>
      <c r="DI44" s="16"/>
      <c r="DJ44" s="3">
        <v>0</v>
      </c>
      <c r="DK44" s="16"/>
      <c r="DL44" s="3">
        <f t="shared" si="35"/>
        <v>4036.55</v>
      </c>
      <c r="DM44" s="16"/>
      <c r="DN44" s="3">
        <f t="shared" si="36"/>
        <v>4443</v>
      </c>
    </row>
    <row r="45" spans="1:118" x14ac:dyDescent="0.25">
      <c r="A45" s="2"/>
      <c r="B45" s="2"/>
      <c r="C45" s="2"/>
      <c r="D45" s="2"/>
      <c r="E45" s="2" t="s">
        <v>172</v>
      </c>
      <c r="F45" s="2"/>
      <c r="G45" s="2"/>
      <c r="H45" s="3">
        <v>169.39</v>
      </c>
      <c r="I45" s="16"/>
      <c r="J45" s="3">
        <v>117</v>
      </c>
      <c r="K45" s="16"/>
      <c r="L45" s="3">
        <v>602.28</v>
      </c>
      <c r="M45" s="16"/>
      <c r="N45" s="3">
        <v>744</v>
      </c>
      <c r="O45" s="16"/>
      <c r="P45" s="3">
        <f t="shared" si="27"/>
        <v>771.67</v>
      </c>
      <c r="Q45" s="16"/>
      <c r="R45" s="3">
        <f t="shared" si="28"/>
        <v>861</v>
      </c>
      <c r="S45" s="16"/>
      <c r="T45" s="3">
        <v>602.17999999999995</v>
      </c>
      <c r="U45" s="16"/>
      <c r="V45" s="3">
        <v>594</v>
      </c>
      <c r="W45" s="16"/>
      <c r="X45" s="3">
        <v>37.630000000000003</v>
      </c>
      <c r="Y45" s="16"/>
      <c r="Z45" s="3">
        <v>26</v>
      </c>
      <c r="AA45" s="16"/>
      <c r="AB45" s="3">
        <v>0</v>
      </c>
      <c r="AC45" s="16"/>
      <c r="AD45" s="3">
        <v>0</v>
      </c>
      <c r="AE45" s="16"/>
      <c r="AF45" s="3">
        <v>150.55000000000001</v>
      </c>
      <c r="AG45" s="16"/>
      <c r="AH45" s="3">
        <v>104</v>
      </c>
      <c r="AI45" s="16"/>
      <c r="AJ45" s="3">
        <f t="shared" si="29"/>
        <v>188.18</v>
      </c>
      <c r="AK45" s="16"/>
      <c r="AL45" s="3">
        <f t="shared" si="37"/>
        <v>130</v>
      </c>
      <c r="AM45" s="16"/>
      <c r="AN45" s="3">
        <v>263.45999999999998</v>
      </c>
      <c r="AO45" s="16"/>
      <c r="AP45" s="3">
        <v>181</v>
      </c>
      <c r="AQ45" s="16"/>
      <c r="AR45" s="3">
        <v>0</v>
      </c>
      <c r="AS45" s="16"/>
      <c r="AT45" s="16"/>
      <c r="AU45" s="16"/>
      <c r="AV45" s="3">
        <v>376.38</v>
      </c>
      <c r="AW45" s="16"/>
      <c r="AX45" s="3">
        <v>259</v>
      </c>
      <c r="AY45" s="16"/>
      <c r="AZ45" s="3">
        <f t="shared" si="30"/>
        <v>376.38</v>
      </c>
      <c r="BA45" s="16"/>
      <c r="BB45" s="3">
        <f t="shared" si="38"/>
        <v>259</v>
      </c>
      <c r="BC45" s="16"/>
      <c r="BD45" s="3">
        <v>75.290000000000006</v>
      </c>
      <c r="BE45" s="16"/>
      <c r="BF45" s="3">
        <v>52</v>
      </c>
      <c r="BG45" s="16"/>
      <c r="BH45" s="3">
        <v>865.68</v>
      </c>
      <c r="BI45" s="16"/>
      <c r="BJ45" s="3">
        <v>1585</v>
      </c>
      <c r="BK45" s="16"/>
      <c r="BL45" s="3">
        <v>0</v>
      </c>
      <c r="BM45" s="16"/>
      <c r="BN45" s="16"/>
      <c r="BO45" s="16"/>
      <c r="BP45" s="3">
        <f t="shared" si="31"/>
        <v>940.97</v>
      </c>
      <c r="BQ45" s="16"/>
      <c r="BR45" s="3">
        <f t="shared" si="39"/>
        <v>1637</v>
      </c>
      <c r="BS45" s="16"/>
      <c r="BT45" s="3">
        <v>0</v>
      </c>
      <c r="BU45" s="16"/>
      <c r="BV45" s="3">
        <v>0</v>
      </c>
      <c r="BW45" s="16"/>
      <c r="BX45" s="3">
        <v>0</v>
      </c>
      <c r="BY45" s="16"/>
      <c r="BZ45" s="3">
        <v>0</v>
      </c>
      <c r="CA45" s="16"/>
      <c r="CB45" s="3">
        <v>1919.59</v>
      </c>
      <c r="CC45" s="16"/>
      <c r="CD45" s="3">
        <v>1320</v>
      </c>
      <c r="CE45" s="16"/>
      <c r="CF45" s="3">
        <f t="shared" si="32"/>
        <v>1919.59</v>
      </c>
      <c r="CG45" s="16"/>
      <c r="CH45" s="3">
        <f t="shared" si="40"/>
        <v>1320</v>
      </c>
      <c r="CI45" s="16"/>
      <c r="CJ45" s="3">
        <f t="shared" si="33"/>
        <v>3688.58</v>
      </c>
      <c r="CK45" s="16"/>
      <c r="CL45" s="3">
        <f t="shared" si="41"/>
        <v>3527</v>
      </c>
      <c r="CM45" s="16"/>
      <c r="CN45" s="3">
        <v>0</v>
      </c>
      <c r="CO45" s="16"/>
      <c r="CP45" s="16"/>
      <c r="CQ45" s="16"/>
      <c r="CR45" s="3">
        <v>0</v>
      </c>
      <c r="CS45" s="16"/>
      <c r="CT45" s="16"/>
      <c r="CU45" s="16"/>
      <c r="CV45" s="3">
        <v>0</v>
      </c>
      <c r="CW45" s="16"/>
      <c r="CX45" s="16"/>
      <c r="CY45" s="16"/>
      <c r="CZ45" s="3">
        <f t="shared" si="34"/>
        <v>0</v>
      </c>
      <c r="DA45" s="16"/>
      <c r="DB45" s="16"/>
      <c r="DC45" s="16"/>
      <c r="DD45" s="3">
        <v>0</v>
      </c>
      <c r="DE45" s="16"/>
      <c r="DF45" s="16"/>
      <c r="DG45" s="16"/>
      <c r="DH45" s="3">
        <v>0</v>
      </c>
      <c r="DI45" s="16"/>
      <c r="DJ45" s="3">
        <v>0</v>
      </c>
      <c r="DK45" s="16"/>
      <c r="DL45" s="3">
        <f t="shared" si="35"/>
        <v>5062.43</v>
      </c>
      <c r="DM45" s="16"/>
      <c r="DN45" s="3">
        <f t="shared" si="36"/>
        <v>4982</v>
      </c>
    </row>
    <row r="46" spans="1:118" x14ac:dyDescent="0.25">
      <c r="A46" s="2"/>
      <c r="B46" s="2"/>
      <c r="C46" s="2"/>
      <c r="D46" s="2"/>
      <c r="E46" s="2" t="s">
        <v>173</v>
      </c>
      <c r="F46" s="2"/>
      <c r="G46" s="2"/>
      <c r="H46" s="3">
        <v>18.649999999999999</v>
      </c>
      <c r="I46" s="16"/>
      <c r="J46" s="3">
        <v>47</v>
      </c>
      <c r="K46" s="16"/>
      <c r="L46" s="3">
        <v>45.47</v>
      </c>
      <c r="M46" s="16"/>
      <c r="N46" s="3">
        <v>626</v>
      </c>
      <c r="O46" s="16"/>
      <c r="P46" s="3">
        <f t="shared" si="27"/>
        <v>64.12</v>
      </c>
      <c r="Q46" s="16"/>
      <c r="R46" s="3">
        <f t="shared" si="28"/>
        <v>673</v>
      </c>
      <c r="S46" s="16"/>
      <c r="T46" s="3">
        <v>3011.48</v>
      </c>
      <c r="U46" s="16"/>
      <c r="V46" s="3">
        <v>243</v>
      </c>
      <c r="W46" s="16"/>
      <c r="X46" s="3">
        <v>4.12</v>
      </c>
      <c r="Y46" s="16"/>
      <c r="Z46" s="3">
        <v>0</v>
      </c>
      <c r="AA46" s="16"/>
      <c r="AB46" s="3">
        <v>0</v>
      </c>
      <c r="AC46" s="16"/>
      <c r="AD46" s="3">
        <v>0</v>
      </c>
      <c r="AE46" s="16"/>
      <c r="AF46" s="3">
        <v>16.59</v>
      </c>
      <c r="AG46" s="16"/>
      <c r="AH46" s="3">
        <v>105</v>
      </c>
      <c r="AI46" s="16"/>
      <c r="AJ46" s="3">
        <f t="shared" si="29"/>
        <v>20.71</v>
      </c>
      <c r="AK46" s="16"/>
      <c r="AL46" s="3">
        <f t="shared" si="37"/>
        <v>105</v>
      </c>
      <c r="AM46" s="16"/>
      <c r="AN46" s="3">
        <v>85.21</v>
      </c>
      <c r="AO46" s="16"/>
      <c r="AP46" s="3">
        <v>302</v>
      </c>
      <c r="AQ46" s="16"/>
      <c r="AR46" s="3">
        <v>40.200000000000003</v>
      </c>
      <c r="AS46" s="16"/>
      <c r="AT46" s="16"/>
      <c r="AU46" s="16"/>
      <c r="AV46" s="3">
        <v>41.46</v>
      </c>
      <c r="AW46" s="16"/>
      <c r="AX46" s="3">
        <v>129</v>
      </c>
      <c r="AY46" s="16"/>
      <c r="AZ46" s="3">
        <f t="shared" si="30"/>
        <v>81.66</v>
      </c>
      <c r="BA46" s="16"/>
      <c r="BB46" s="3">
        <f t="shared" si="38"/>
        <v>129</v>
      </c>
      <c r="BC46" s="16"/>
      <c r="BD46" s="3">
        <v>8.2899999999999991</v>
      </c>
      <c r="BE46" s="16"/>
      <c r="BF46" s="3">
        <v>0</v>
      </c>
      <c r="BG46" s="16"/>
      <c r="BH46" s="3">
        <v>95.35</v>
      </c>
      <c r="BI46" s="16"/>
      <c r="BJ46" s="3">
        <v>0</v>
      </c>
      <c r="BK46" s="16"/>
      <c r="BL46" s="3">
        <v>0</v>
      </c>
      <c r="BM46" s="16"/>
      <c r="BN46" s="16"/>
      <c r="BO46" s="16"/>
      <c r="BP46" s="3">
        <f t="shared" si="31"/>
        <v>103.64</v>
      </c>
      <c r="BQ46" s="16"/>
      <c r="BR46" s="3">
        <f t="shared" si="39"/>
        <v>0</v>
      </c>
      <c r="BS46" s="16"/>
      <c r="BT46" s="3">
        <v>84.26</v>
      </c>
      <c r="BU46" s="16"/>
      <c r="BV46" s="3">
        <v>0</v>
      </c>
      <c r="BW46" s="16"/>
      <c r="BX46" s="3">
        <v>124</v>
      </c>
      <c r="BY46" s="16"/>
      <c r="BZ46" s="3">
        <v>0</v>
      </c>
      <c r="CA46" s="16"/>
      <c r="CB46" s="3">
        <v>211.44</v>
      </c>
      <c r="CC46" s="16"/>
      <c r="CD46" s="3">
        <v>698</v>
      </c>
      <c r="CE46" s="16"/>
      <c r="CF46" s="3">
        <f t="shared" si="32"/>
        <v>419.7</v>
      </c>
      <c r="CG46" s="16"/>
      <c r="CH46" s="3">
        <f t="shared" si="40"/>
        <v>698</v>
      </c>
      <c r="CI46" s="16"/>
      <c r="CJ46" s="3">
        <f t="shared" si="33"/>
        <v>710.92</v>
      </c>
      <c r="CK46" s="16"/>
      <c r="CL46" s="3">
        <f t="shared" si="41"/>
        <v>1234</v>
      </c>
      <c r="CM46" s="16"/>
      <c r="CN46" s="3">
        <v>0</v>
      </c>
      <c r="CO46" s="16"/>
      <c r="CP46" s="16"/>
      <c r="CQ46" s="16"/>
      <c r="CR46" s="3">
        <v>0</v>
      </c>
      <c r="CS46" s="16"/>
      <c r="CT46" s="16"/>
      <c r="CU46" s="16"/>
      <c r="CV46" s="3">
        <v>0</v>
      </c>
      <c r="CW46" s="16"/>
      <c r="CX46" s="16"/>
      <c r="CY46" s="16"/>
      <c r="CZ46" s="3">
        <f t="shared" si="34"/>
        <v>0</v>
      </c>
      <c r="DA46" s="16"/>
      <c r="DB46" s="16"/>
      <c r="DC46" s="16"/>
      <c r="DD46" s="3">
        <v>0</v>
      </c>
      <c r="DE46" s="16"/>
      <c r="DF46" s="16"/>
      <c r="DG46" s="16"/>
      <c r="DH46" s="3">
        <v>0</v>
      </c>
      <c r="DI46" s="16"/>
      <c r="DJ46" s="3">
        <v>0</v>
      </c>
      <c r="DK46" s="16"/>
      <c r="DL46" s="3">
        <f t="shared" si="35"/>
        <v>3786.52</v>
      </c>
      <c r="DM46" s="16"/>
      <c r="DN46" s="3">
        <f t="shared" si="36"/>
        <v>2150</v>
      </c>
    </row>
    <row r="47" spans="1:118" x14ac:dyDescent="0.25">
      <c r="A47" s="2"/>
      <c r="B47" s="2"/>
      <c r="C47" s="2"/>
      <c r="D47" s="2"/>
      <c r="E47" s="2" t="s">
        <v>174</v>
      </c>
      <c r="F47" s="2"/>
      <c r="G47" s="2"/>
      <c r="H47" s="3">
        <v>473.08</v>
      </c>
      <c r="I47" s="16"/>
      <c r="J47" s="3">
        <v>427</v>
      </c>
      <c r="K47" s="16"/>
      <c r="L47" s="3">
        <v>2641.32</v>
      </c>
      <c r="M47" s="16"/>
      <c r="N47" s="3">
        <v>2680</v>
      </c>
      <c r="O47" s="16"/>
      <c r="P47" s="3">
        <f t="shared" si="27"/>
        <v>3114.4</v>
      </c>
      <c r="Q47" s="16"/>
      <c r="R47" s="3">
        <f t="shared" si="28"/>
        <v>3107</v>
      </c>
      <c r="S47" s="16"/>
      <c r="T47" s="3">
        <v>1483.35</v>
      </c>
      <c r="U47" s="16"/>
      <c r="V47" s="3">
        <v>1269</v>
      </c>
      <c r="W47" s="16"/>
      <c r="X47" s="3">
        <v>107.47</v>
      </c>
      <c r="Y47" s="16"/>
      <c r="Z47" s="3">
        <v>107</v>
      </c>
      <c r="AA47" s="16"/>
      <c r="AB47" s="3">
        <v>0</v>
      </c>
      <c r="AC47" s="16"/>
      <c r="AD47" s="3">
        <v>0</v>
      </c>
      <c r="AE47" s="16"/>
      <c r="AF47" s="3">
        <v>411.04</v>
      </c>
      <c r="AG47" s="16"/>
      <c r="AH47" s="3">
        <v>364</v>
      </c>
      <c r="AI47" s="16"/>
      <c r="AJ47" s="3">
        <f t="shared" si="29"/>
        <v>518.51</v>
      </c>
      <c r="AK47" s="16"/>
      <c r="AL47" s="3">
        <f t="shared" si="37"/>
        <v>471</v>
      </c>
      <c r="AM47" s="16"/>
      <c r="AN47" s="3">
        <v>733.56</v>
      </c>
      <c r="AO47" s="16"/>
      <c r="AP47" s="3">
        <v>683</v>
      </c>
      <c r="AQ47" s="16"/>
      <c r="AR47" s="3">
        <v>0</v>
      </c>
      <c r="AS47" s="16"/>
      <c r="AT47" s="16"/>
      <c r="AU47" s="16"/>
      <c r="AV47" s="3">
        <v>954.63</v>
      </c>
      <c r="AW47" s="16"/>
      <c r="AX47" s="3">
        <v>1199</v>
      </c>
      <c r="AY47" s="16"/>
      <c r="AZ47" s="3">
        <f t="shared" si="30"/>
        <v>954.63</v>
      </c>
      <c r="BA47" s="16"/>
      <c r="BB47" s="3">
        <f t="shared" si="38"/>
        <v>1199</v>
      </c>
      <c r="BC47" s="16"/>
      <c r="BD47" s="3">
        <v>179.46</v>
      </c>
      <c r="BE47" s="16"/>
      <c r="BF47" s="3">
        <v>131</v>
      </c>
      <c r="BG47" s="16"/>
      <c r="BH47" s="3">
        <v>2336.66</v>
      </c>
      <c r="BI47" s="16"/>
      <c r="BJ47" s="3">
        <v>2010</v>
      </c>
      <c r="BK47" s="16"/>
      <c r="BL47" s="3">
        <v>0</v>
      </c>
      <c r="BM47" s="16"/>
      <c r="BN47" s="16"/>
      <c r="BO47" s="16"/>
      <c r="BP47" s="3">
        <f t="shared" si="31"/>
        <v>2516.12</v>
      </c>
      <c r="BQ47" s="16"/>
      <c r="BR47" s="3">
        <f t="shared" si="39"/>
        <v>2141</v>
      </c>
      <c r="BS47" s="16"/>
      <c r="BT47" s="3">
        <v>0</v>
      </c>
      <c r="BU47" s="16"/>
      <c r="BV47" s="3">
        <v>0</v>
      </c>
      <c r="BW47" s="16"/>
      <c r="BX47" s="3">
        <v>0</v>
      </c>
      <c r="BY47" s="16"/>
      <c r="BZ47" s="3">
        <v>0</v>
      </c>
      <c r="CA47" s="16"/>
      <c r="CB47" s="3">
        <v>3495.96</v>
      </c>
      <c r="CC47" s="16"/>
      <c r="CD47" s="3">
        <v>5501</v>
      </c>
      <c r="CE47" s="16"/>
      <c r="CF47" s="3">
        <f t="shared" si="32"/>
        <v>3495.96</v>
      </c>
      <c r="CG47" s="16"/>
      <c r="CH47" s="3">
        <f t="shared" si="40"/>
        <v>5501</v>
      </c>
      <c r="CI47" s="16"/>
      <c r="CJ47" s="3">
        <f t="shared" si="33"/>
        <v>8218.7800000000007</v>
      </c>
      <c r="CK47" s="16"/>
      <c r="CL47" s="3">
        <f t="shared" si="41"/>
        <v>9995</v>
      </c>
      <c r="CM47" s="16"/>
      <c r="CN47" s="3">
        <v>0</v>
      </c>
      <c r="CO47" s="16"/>
      <c r="CP47" s="16"/>
      <c r="CQ47" s="16"/>
      <c r="CR47" s="3">
        <v>0</v>
      </c>
      <c r="CS47" s="16"/>
      <c r="CT47" s="16"/>
      <c r="CU47" s="16"/>
      <c r="CV47" s="3">
        <v>0</v>
      </c>
      <c r="CW47" s="16"/>
      <c r="CX47" s="16"/>
      <c r="CY47" s="16"/>
      <c r="CZ47" s="3">
        <f t="shared" si="34"/>
        <v>0</v>
      </c>
      <c r="DA47" s="16"/>
      <c r="DB47" s="16"/>
      <c r="DC47" s="16"/>
      <c r="DD47" s="3">
        <v>0</v>
      </c>
      <c r="DE47" s="16"/>
      <c r="DF47" s="16"/>
      <c r="DG47" s="16"/>
      <c r="DH47" s="3">
        <v>0</v>
      </c>
      <c r="DI47" s="16"/>
      <c r="DJ47" s="3">
        <v>0</v>
      </c>
      <c r="DK47" s="16"/>
      <c r="DL47" s="3">
        <f t="shared" si="35"/>
        <v>12816.53</v>
      </c>
      <c r="DM47" s="16"/>
      <c r="DN47" s="3">
        <f t="shared" si="36"/>
        <v>14371</v>
      </c>
    </row>
    <row r="48" spans="1:118" x14ac:dyDescent="0.25">
      <c r="A48" s="2"/>
      <c r="B48" s="2"/>
      <c r="C48" s="2"/>
      <c r="D48" s="2"/>
      <c r="E48" s="2" t="s">
        <v>175</v>
      </c>
      <c r="F48" s="2"/>
      <c r="G48" s="2"/>
      <c r="H48" s="3">
        <v>87.48</v>
      </c>
      <c r="I48" s="16"/>
      <c r="J48" s="3">
        <v>84</v>
      </c>
      <c r="K48" s="16"/>
      <c r="L48" s="3">
        <v>311.08999999999997</v>
      </c>
      <c r="M48" s="16"/>
      <c r="N48" s="3">
        <v>298</v>
      </c>
      <c r="O48" s="16"/>
      <c r="P48" s="3">
        <f t="shared" si="27"/>
        <v>398.57</v>
      </c>
      <c r="Q48" s="16"/>
      <c r="R48" s="3">
        <f t="shared" si="28"/>
        <v>382</v>
      </c>
      <c r="S48" s="16"/>
      <c r="T48" s="3">
        <v>311.12</v>
      </c>
      <c r="U48" s="16"/>
      <c r="V48" s="3">
        <v>298</v>
      </c>
      <c r="W48" s="16"/>
      <c r="X48" s="3">
        <v>19.45</v>
      </c>
      <c r="Y48" s="16"/>
      <c r="Z48" s="3">
        <v>19</v>
      </c>
      <c r="AA48" s="16"/>
      <c r="AB48" s="3">
        <v>0</v>
      </c>
      <c r="AC48" s="16"/>
      <c r="AD48" s="3">
        <v>0</v>
      </c>
      <c r="AE48" s="16"/>
      <c r="AF48" s="3">
        <v>77.790000000000006</v>
      </c>
      <c r="AG48" s="16"/>
      <c r="AH48" s="3">
        <v>74</v>
      </c>
      <c r="AI48" s="16"/>
      <c r="AJ48" s="3">
        <f t="shared" si="29"/>
        <v>97.24</v>
      </c>
      <c r="AK48" s="16"/>
      <c r="AL48" s="3">
        <f t="shared" si="37"/>
        <v>93</v>
      </c>
      <c r="AM48" s="16"/>
      <c r="AN48" s="3">
        <v>136.13</v>
      </c>
      <c r="AO48" s="16"/>
      <c r="AP48" s="3">
        <v>130</v>
      </c>
      <c r="AQ48" s="16"/>
      <c r="AR48" s="3">
        <v>0</v>
      </c>
      <c r="AS48" s="16"/>
      <c r="AT48" s="16"/>
      <c r="AU48" s="16"/>
      <c r="AV48" s="3">
        <v>194.46</v>
      </c>
      <c r="AW48" s="16"/>
      <c r="AX48" s="3">
        <v>186</v>
      </c>
      <c r="AY48" s="16"/>
      <c r="AZ48" s="3">
        <f t="shared" si="30"/>
        <v>194.46</v>
      </c>
      <c r="BA48" s="16"/>
      <c r="BB48" s="3">
        <f t="shared" si="38"/>
        <v>186</v>
      </c>
      <c r="BC48" s="16"/>
      <c r="BD48" s="3">
        <v>38.880000000000003</v>
      </c>
      <c r="BE48" s="16"/>
      <c r="BF48" s="3">
        <v>37</v>
      </c>
      <c r="BG48" s="16"/>
      <c r="BH48" s="3">
        <v>447.23</v>
      </c>
      <c r="BI48" s="16"/>
      <c r="BJ48" s="3">
        <v>428</v>
      </c>
      <c r="BK48" s="16"/>
      <c r="BL48" s="3">
        <v>0</v>
      </c>
      <c r="BM48" s="16"/>
      <c r="BN48" s="16"/>
      <c r="BO48" s="16"/>
      <c r="BP48" s="3">
        <f t="shared" si="31"/>
        <v>486.11</v>
      </c>
      <c r="BQ48" s="16"/>
      <c r="BR48" s="3">
        <f t="shared" si="39"/>
        <v>465</v>
      </c>
      <c r="BS48" s="16"/>
      <c r="BT48" s="3">
        <v>0</v>
      </c>
      <c r="BU48" s="16"/>
      <c r="BV48" s="3">
        <v>0</v>
      </c>
      <c r="BW48" s="16"/>
      <c r="BX48" s="3">
        <v>0</v>
      </c>
      <c r="BY48" s="16"/>
      <c r="BZ48" s="3">
        <v>0</v>
      </c>
      <c r="CA48" s="16"/>
      <c r="CB48" s="3">
        <v>991.64</v>
      </c>
      <c r="CC48" s="16"/>
      <c r="CD48" s="3">
        <v>949</v>
      </c>
      <c r="CE48" s="16"/>
      <c r="CF48" s="3">
        <f t="shared" si="32"/>
        <v>991.64</v>
      </c>
      <c r="CG48" s="16"/>
      <c r="CH48" s="3">
        <f t="shared" si="40"/>
        <v>949</v>
      </c>
      <c r="CI48" s="16"/>
      <c r="CJ48" s="3">
        <f t="shared" si="33"/>
        <v>1905.58</v>
      </c>
      <c r="CK48" s="16"/>
      <c r="CL48" s="3">
        <f t="shared" si="41"/>
        <v>1823</v>
      </c>
      <c r="CM48" s="16"/>
      <c r="CN48" s="3">
        <v>0</v>
      </c>
      <c r="CO48" s="16"/>
      <c r="CP48" s="16"/>
      <c r="CQ48" s="16"/>
      <c r="CR48" s="3">
        <v>0</v>
      </c>
      <c r="CS48" s="16"/>
      <c r="CT48" s="16"/>
      <c r="CU48" s="16"/>
      <c r="CV48" s="3">
        <v>0</v>
      </c>
      <c r="CW48" s="16"/>
      <c r="CX48" s="16"/>
      <c r="CY48" s="16"/>
      <c r="CZ48" s="3">
        <f t="shared" si="34"/>
        <v>0</v>
      </c>
      <c r="DA48" s="16"/>
      <c r="DB48" s="16"/>
      <c r="DC48" s="16"/>
      <c r="DD48" s="3">
        <v>0</v>
      </c>
      <c r="DE48" s="16"/>
      <c r="DF48" s="16"/>
      <c r="DG48" s="16"/>
      <c r="DH48" s="3">
        <v>0</v>
      </c>
      <c r="DI48" s="16"/>
      <c r="DJ48" s="3">
        <v>0</v>
      </c>
      <c r="DK48" s="16"/>
      <c r="DL48" s="3">
        <f t="shared" si="35"/>
        <v>2615.27</v>
      </c>
      <c r="DM48" s="16"/>
      <c r="DN48" s="3">
        <f t="shared" si="36"/>
        <v>2503</v>
      </c>
    </row>
    <row r="49" spans="1:118" x14ac:dyDescent="0.25">
      <c r="A49" s="2"/>
      <c r="B49" s="2"/>
      <c r="C49" s="2"/>
      <c r="D49" s="2"/>
      <c r="E49" s="2" t="s">
        <v>176</v>
      </c>
      <c r="F49" s="2"/>
      <c r="G49" s="2"/>
      <c r="H49" s="3">
        <v>17.96</v>
      </c>
      <c r="I49" s="16"/>
      <c r="J49" s="3">
        <v>166</v>
      </c>
      <c r="K49" s="16"/>
      <c r="L49" s="3">
        <v>77.02</v>
      </c>
      <c r="M49" s="16"/>
      <c r="N49" s="3">
        <v>111</v>
      </c>
      <c r="O49" s="16"/>
      <c r="P49" s="3">
        <f t="shared" si="27"/>
        <v>94.98</v>
      </c>
      <c r="Q49" s="16"/>
      <c r="R49" s="3">
        <f t="shared" si="28"/>
        <v>277</v>
      </c>
      <c r="S49" s="16"/>
      <c r="T49" s="3">
        <v>6812.51</v>
      </c>
      <c r="U49" s="16"/>
      <c r="V49" s="3">
        <v>7446</v>
      </c>
      <c r="W49" s="16"/>
      <c r="X49" s="3">
        <v>4.01</v>
      </c>
      <c r="Y49" s="16"/>
      <c r="Z49" s="3">
        <v>0</v>
      </c>
      <c r="AA49" s="16"/>
      <c r="AB49" s="3">
        <v>0</v>
      </c>
      <c r="AC49" s="16"/>
      <c r="AD49" s="3">
        <v>0</v>
      </c>
      <c r="AE49" s="16"/>
      <c r="AF49" s="3">
        <v>15.98</v>
      </c>
      <c r="AG49" s="16"/>
      <c r="AH49" s="3">
        <v>101</v>
      </c>
      <c r="AI49" s="16"/>
      <c r="AJ49" s="3">
        <f t="shared" si="29"/>
        <v>19.989999999999998</v>
      </c>
      <c r="AK49" s="16"/>
      <c r="AL49" s="3">
        <f t="shared" si="37"/>
        <v>101</v>
      </c>
      <c r="AM49" s="16"/>
      <c r="AN49" s="3">
        <v>275.38</v>
      </c>
      <c r="AO49" s="16"/>
      <c r="AP49" s="3">
        <v>21</v>
      </c>
      <c r="AQ49" s="16"/>
      <c r="AR49" s="3">
        <v>0</v>
      </c>
      <c r="AS49" s="16"/>
      <c r="AT49" s="16"/>
      <c r="AU49" s="16"/>
      <c r="AV49" s="3">
        <v>39.950000000000003</v>
      </c>
      <c r="AW49" s="16"/>
      <c r="AX49" s="3">
        <v>122</v>
      </c>
      <c r="AY49" s="16"/>
      <c r="AZ49" s="3">
        <f t="shared" si="30"/>
        <v>39.950000000000003</v>
      </c>
      <c r="BA49" s="16"/>
      <c r="BB49" s="3">
        <f t="shared" si="38"/>
        <v>122</v>
      </c>
      <c r="BC49" s="16"/>
      <c r="BD49" s="3">
        <v>7.98</v>
      </c>
      <c r="BE49" s="16"/>
      <c r="BF49" s="3">
        <v>0</v>
      </c>
      <c r="BG49" s="16"/>
      <c r="BH49" s="3">
        <v>91.87</v>
      </c>
      <c r="BI49" s="16"/>
      <c r="BJ49" s="3">
        <v>72</v>
      </c>
      <c r="BK49" s="16"/>
      <c r="BL49" s="3">
        <v>0</v>
      </c>
      <c r="BM49" s="16"/>
      <c r="BN49" s="16"/>
      <c r="BO49" s="16"/>
      <c r="BP49" s="3">
        <f t="shared" si="31"/>
        <v>99.85</v>
      </c>
      <c r="BQ49" s="16"/>
      <c r="BR49" s="3">
        <f t="shared" si="39"/>
        <v>72</v>
      </c>
      <c r="BS49" s="16"/>
      <c r="BT49" s="3">
        <v>0.7</v>
      </c>
      <c r="BU49" s="16"/>
      <c r="BV49" s="3">
        <v>0</v>
      </c>
      <c r="BW49" s="16"/>
      <c r="BX49" s="3">
        <v>0</v>
      </c>
      <c r="BY49" s="16"/>
      <c r="BZ49" s="3">
        <v>0</v>
      </c>
      <c r="CA49" s="16"/>
      <c r="CB49" s="3">
        <v>1512.37</v>
      </c>
      <c r="CC49" s="16"/>
      <c r="CD49" s="3">
        <v>190</v>
      </c>
      <c r="CE49" s="16"/>
      <c r="CF49" s="3">
        <f t="shared" si="32"/>
        <v>1513.07</v>
      </c>
      <c r="CG49" s="16"/>
      <c r="CH49" s="3">
        <f t="shared" si="40"/>
        <v>190</v>
      </c>
      <c r="CI49" s="16"/>
      <c r="CJ49" s="3">
        <f t="shared" si="33"/>
        <v>1948.24</v>
      </c>
      <c r="CK49" s="16"/>
      <c r="CL49" s="3">
        <f t="shared" si="41"/>
        <v>506</v>
      </c>
      <c r="CM49" s="16"/>
      <c r="CN49" s="3">
        <v>0</v>
      </c>
      <c r="CO49" s="16"/>
      <c r="CP49" s="16"/>
      <c r="CQ49" s="16"/>
      <c r="CR49" s="3">
        <v>0</v>
      </c>
      <c r="CS49" s="16"/>
      <c r="CT49" s="16"/>
      <c r="CU49" s="16"/>
      <c r="CV49" s="3">
        <v>0</v>
      </c>
      <c r="CW49" s="16"/>
      <c r="CX49" s="16"/>
      <c r="CY49" s="16"/>
      <c r="CZ49" s="3">
        <f t="shared" si="34"/>
        <v>0</v>
      </c>
      <c r="DA49" s="16"/>
      <c r="DB49" s="16"/>
      <c r="DC49" s="16"/>
      <c r="DD49" s="3">
        <v>0</v>
      </c>
      <c r="DE49" s="16"/>
      <c r="DF49" s="16"/>
      <c r="DG49" s="16"/>
      <c r="DH49" s="3">
        <v>0</v>
      </c>
      <c r="DI49" s="16"/>
      <c r="DJ49" s="3">
        <v>0</v>
      </c>
      <c r="DK49" s="16"/>
      <c r="DL49" s="3">
        <f t="shared" si="35"/>
        <v>8855.73</v>
      </c>
      <c r="DM49" s="16"/>
      <c r="DN49" s="3">
        <f t="shared" si="36"/>
        <v>8229</v>
      </c>
    </row>
    <row r="50" spans="1:118" x14ac:dyDescent="0.25">
      <c r="A50" s="2"/>
      <c r="B50" s="2"/>
      <c r="C50" s="2"/>
      <c r="D50" s="2"/>
      <c r="E50" s="2" t="s">
        <v>177</v>
      </c>
      <c r="F50" s="2"/>
      <c r="G50" s="2"/>
      <c r="H50" s="3">
        <v>11197.94</v>
      </c>
      <c r="I50" s="16"/>
      <c r="J50" s="3">
        <v>12000</v>
      </c>
      <c r="K50" s="16"/>
      <c r="L50" s="3">
        <v>382.73</v>
      </c>
      <c r="M50" s="16"/>
      <c r="N50" s="3">
        <v>2000</v>
      </c>
      <c r="O50" s="16"/>
      <c r="P50" s="3">
        <f t="shared" si="27"/>
        <v>11580.67</v>
      </c>
      <c r="Q50" s="16"/>
      <c r="R50" s="3">
        <f t="shared" si="28"/>
        <v>14000</v>
      </c>
      <c r="S50" s="16"/>
      <c r="T50" s="3">
        <v>375.95</v>
      </c>
      <c r="U50" s="16"/>
      <c r="V50" s="3">
        <v>2500</v>
      </c>
      <c r="W50" s="16"/>
      <c r="X50" s="3">
        <v>445.52</v>
      </c>
      <c r="Y50" s="16"/>
      <c r="Z50" s="3">
        <v>1000</v>
      </c>
      <c r="AA50" s="16"/>
      <c r="AB50" s="3">
        <v>0</v>
      </c>
      <c r="AC50" s="16"/>
      <c r="AD50" s="3">
        <v>0</v>
      </c>
      <c r="AE50" s="16"/>
      <c r="AF50" s="3">
        <v>1254.23</v>
      </c>
      <c r="AG50" s="16"/>
      <c r="AH50" s="3">
        <v>100</v>
      </c>
      <c r="AI50" s="16"/>
      <c r="AJ50" s="3">
        <f t="shared" si="29"/>
        <v>1699.75</v>
      </c>
      <c r="AK50" s="16"/>
      <c r="AL50" s="3">
        <f t="shared" si="37"/>
        <v>1100</v>
      </c>
      <c r="AM50" s="16"/>
      <c r="AN50" s="3">
        <v>107041.34</v>
      </c>
      <c r="AO50" s="16"/>
      <c r="AP50" s="3">
        <v>105150</v>
      </c>
      <c r="AQ50" s="16"/>
      <c r="AR50" s="3">
        <v>431.38</v>
      </c>
      <c r="AS50" s="16"/>
      <c r="AT50" s="16"/>
      <c r="AU50" s="16"/>
      <c r="AV50" s="3">
        <v>632.76</v>
      </c>
      <c r="AW50" s="16"/>
      <c r="AX50" s="3">
        <v>1430</v>
      </c>
      <c r="AY50" s="16"/>
      <c r="AZ50" s="3">
        <f t="shared" si="30"/>
        <v>1064.1400000000001</v>
      </c>
      <c r="BA50" s="16"/>
      <c r="BB50" s="3">
        <f t="shared" si="38"/>
        <v>1430</v>
      </c>
      <c r="BC50" s="16"/>
      <c r="BD50" s="3">
        <v>7.83</v>
      </c>
      <c r="BE50" s="16"/>
      <c r="BF50" s="3">
        <v>0</v>
      </c>
      <c r="BG50" s="16"/>
      <c r="BH50" s="3">
        <v>612.69000000000005</v>
      </c>
      <c r="BI50" s="16"/>
      <c r="BJ50" s="3">
        <v>0</v>
      </c>
      <c r="BK50" s="16"/>
      <c r="BL50" s="3">
        <v>0</v>
      </c>
      <c r="BM50" s="16"/>
      <c r="BN50" s="16"/>
      <c r="BO50" s="16"/>
      <c r="BP50" s="3">
        <f t="shared" si="31"/>
        <v>620.52</v>
      </c>
      <c r="BQ50" s="16"/>
      <c r="BR50" s="3">
        <f t="shared" si="39"/>
        <v>0</v>
      </c>
      <c r="BS50" s="16"/>
      <c r="BT50" s="3">
        <v>628.66</v>
      </c>
      <c r="BU50" s="16"/>
      <c r="BV50" s="3">
        <v>0</v>
      </c>
      <c r="BW50" s="16"/>
      <c r="BX50" s="3">
        <v>0</v>
      </c>
      <c r="BY50" s="16"/>
      <c r="BZ50" s="3">
        <v>2000</v>
      </c>
      <c r="CA50" s="16"/>
      <c r="CB50" s="3">
        <v>6633.03</v>
      </c>
      <c r="CC50" s="16"/>
      <c r="CD50" s="3">
        <v>1500</v>
      </c>
      <c r="CE50" s="16"/>
      <c r="CF50" s="3">
        <f t="shared" si="32"/>
        <v>7261.69</v>
      </c>
      <c r="CG50" s="16"/>
      <c r="CH50" s="3">
        <f t="shared" si="40"/>
        <v>3500</v>
      </c>
      <c r="CI50" s="16"/>
      <c r="CJ50" s="3">
        <f t="shared" si="33"/>
        <v>117687.44</v>
      </c>
      <c r="CK50" s="16"/>
      <c r="CL50" s="3">
        <f t="shared" si="41"/>
        <v>111180</v>
      </c>
      <c r="CM50" s="16"/>
      <c r="CN50" s="3">
        <v>0</v>
      </c>
      <c r="CO50" s="16"/>
      <c r="CP50" s="16"/>
      <c r="CQ50" s="16"/>
      <c r="CR50" s="3">
        <v>0</v>
      </c>
      <c r="CS50" s="16"/>
      <c r="CT50" s="16"/>
      <c r="CU50" s="16"/>
      <c r="CV50" s="3">
        <v>0</v>
      </c>
      <c r="CW50" s="16"/>
      <c r="CX50" s="16"/>
      <c r="CY50" s="16"/>
      <c r="CZ50" s="3">
        <f t="shared" si="34"/>
        <v>0</v>
      </c>
      <c r="DA50" s="16"/>
      <c r="DB50" s="16"/>
      <c r="DC50" s="16"/>
      <c r="DD50" s="3">
        <v>0</v>
      </c>
      <c r="DE50" s="16"/>
      <c r="DF50" s="16"/>
      <c r="DG50" s="16"/>
      <c r="DH50" s="3">
        <v>0</v>
      </c>
      <c r="DI50" s="16"/>
      <c r="DJ50" s="3">
        <v>0</v>
      </c>
      <c r="DK50" s="16"/>
      <c r="DL50" s="3">
        <f t="shared" si="35"/>
        <v>129644.06</v>
      </c>
      <c r="DM50" s="16"/>
      <c r="DN50" s="3">
        <f t="shared" si="36"/>
        <v>127680</v>
      </c>
    </row>
    <row r="51" spans="1:118" x14ac:dyDescent="0.25">
      <c r="A51" s="2"/>
      <c r="B51" s="2"/>
      <c r="C51" s="2"/>
      <c r="D51" s="2"/>
      <c r="E51" s="2" t="s">
        <v>178</v>
      </c>
      <c r="F51" s="2"/>
      <c r="G51" s="2"/>
      <c r="H51" s="3">
        <v>0</v>
      </c>
      <c r="I51" s="16"/>
      <c r="J51" s="3"/>
      <c r="K51" s="16"/>
      <c r="L51" s="3">
        <v>112.24</v>
      </c>
      <c r="M51" s="16"/>
      <c r="N51" s="3"/>
      <c r="O51" s="16"/>
      <c r="P51" s="3">
        <f t="shared" si="27"/>
        <v>112.24</v>
      </c>
      <c r="Q51" s="16"/>
      <c r="R51" s="3"/>
      <c r="S51" s="16"/>
      <c r="T51" s="3">
        <v>49.61</v>
      </c>
      <c r="U51" s="16"/>
      <c r="V51" s="3">
        <v>1258</v>
      </c>
      <c r="W51" s="16"/>
      <c r="X51" s="3">
        <v>0</v>
      </c>
      <c r="Y51" s="16"/>
      <c r="Z51" s="3"/>
      <c r="AA51" s="16"/>
      <c r="AB51" s="3">
        <v>0</v>
      </c>
      <c r="AC51" s="16"/>
      <c r="AD51" s="3"/>
      <c r="AE51" s="16"/>
      <c r="AF51" s="3">
        <v>0</v>
      </c>
      <c r="AG51" s="16"/>
      <c r="AH51" s="3"/>
      <c r="AI51" s="16"/>
      <c r="AJ51" s="3">
        <f t="shared" si="29"/>
        <v>0</v>
      </c>
      <c r="AK51" s="16"/>
      <c r="AL51" s="3"/>
      <c r="AM51" s="16"/>
      <c r="AN51" s="3">
        <v>0</v>
      </c>
      <c r="AO51" s="16"/>
      <c r="AP51" s="3"/>
      <c r="AQ51" s="16"/>
      <c r="AR51" s="3">
        <v>0</v>
      </c>
      <c r="AS51" s="16"/>
      <c r="AT51" s="16"/>
      <c r="AU51" s="16"/>
      <c r="AV51" s="3">
        <v>0</v>
      </c>
      <c r="AW51" s="16"/>
      <c r="AX51" s="3"/>
      <c r="AY51" s="16"/>
      <c r="AZ51" s="3">
        <f t="shared" si="30"/>
        <v>0</v>
      </c>
      <c r="BA51" s="16"/>
      <c r="BB51" s="3"/>
      <c r="BC51" s="16"/>
      <c r="BD51" s="3">
        <v>0</v>
      </c>
      <c r="BE51" s="16"/>
      <c r="BF51" s="3"/>
      <c r="BG51" s="16"/>
      <c r="BH51" s="3">
        <v>0</v>
      </c>
      <c r="BI51" s="16"/>
      <c r="BJ51" s="3">
        <v>5000</v>
      </c>
      <c r="BK51" s="16"/>
      <c r="BL51" s="3">
        <v>0</v>
      </c>
      <c r="BM51" s="16"/>
      <c r="BN51" s="16"/>
      <c r="BO51" s="16"/>
      <c r="BP51" s="3">
        <f t="shared" si="31"/>
        <v>0</v>
      </c>
      <c r="BQ51" s="16"/>
      <c r="BR51" s="3">
        <f t="shared" si="39"/>
        <v>5000</v>
      </c>
      <c r="BS51" s="16"/>
      <c r="BT51" s="3">
        <v>0</v>
      </c>
      <c r="BU51" s="16"/>
      <c r="BV51" s="3"/>
      <c r="BW51" s="16"/>
      <c r="BX51" s="3">
        <v>0</v>
      </c>
      <c r="BY51" s="16"/>
      <c r="BZ51" s="3"/>
      <c r="CA51" s="16"/>
      <c r="CB51" s="3">
        <v>0</v>
      </c>
      <c r="CC51" s="16"/>
      <c r="CD51" s="3"/>
      <c r="CE51" s="16"/>
      <c r="CF51" s="3">
        <f t="shared" si="32"/>
        <v>0</v>
      </c>
      <c r="CG51" s="16"/>
      <c r="CH51" s="3"/>
      <c r="CI51" s="16"/>
      <c r="CJ51" s="3">
        <f t="shared" si="33"/>
        <v>0</v>
      </c>
      <c r="CK51" s="16"/>
      <c r="CL51" s="3">
        <f t="shared" si="41"/>
        <v>5000</v>
      </c>
      <c r="CM51" s="16"/>
      <c r="CN51" s="3">
        <v>0</v>
      </c>
      <c r="CO51" s="16"/>
      <c r="CP51" s="16"/>
      <c r="CQ51" s="16"/>
      <c r="CR51" s="3">
        <v>0</v>
      </c>
      <c r="CS51" s="16"/>
      <c r="CT51" s="16"/>
      <c r="CU51" s="16"/>
      <c r="CV51" s="3">
        <v>0</v>
      </c>
      <c r="CW51" s="16"/>
      <c r="CX51" s="16"/>
      <c r="CY51" s="16"/>
      <c r="CZ51" s="3">
        <f t="shared" si="34"/>
        <v>0</v>
      </c>
      <c r="DA51" s="16"/>
      <c r="DB51" s="16"/>
      <c r="DC51" s="16"/>
      <c r="DD51" s="3">
        <v>0</v>
      </c>
      <c r="DE51" s="16"/>
      <c r="DF51" s="16"/>
      <c r="DG51" s="16"/>
      <c r="DH51" s="3">
        <v>0</v>
      </c>
      <c r="DI51" s="16"/>
      <c r="DJ51" s="3">
        <v>0</v>
      </c>
      <c r="DK51" s="16"/>
      <c r="DL51" s="3">
        <f t="shared" si="35"/>
        <v>161.85</v>
      </c>
      <c r="DM51" s="16"/>
      <c r="DN51" s="3">
        <f t="shared" si="36"/>
        <v>6258</v>
      </c>
    </row>
    <row r="52" spans="1:118" x14ac:dyDescent="0.25">
      <c r="A52" s="2"/>
      <c r="B52" s="2"/>
      <c r="C52" s="2"/>
      <c r="D52" s="2"/>
      <c r="E52" s="2" t="s">
        <v>179</v>
      </c>
      <c r="F52" s="2"/>
      <c r="G52" s="2"/>
      <c r="H52" s="3">
        <v>0</v>
      </c>
      <c r="I52" s="16"/>
      <c r="J52" s="3"/>
      <c r="K52" s="16"/>
      <c r="L52" s="3">
        <v>0</v>
      </c>
      <c r="M52" s="16"/>
      <c r="N52" s="3"/>
      <c r="O52" s="16"/>
      <c r="P52" s="3">
        <f t="shared" si="27"/>
        <v>0</v>
      </c>
      <c r="Q52" s="16"/>
      <c r="R52" s="3"/>
      <c r="S52" s="16"/>
      <c r="T52" s="3">
        <v>0</v>
      </c>
      <c r="U52" s="16"/>
      <c r="V52" s="3"/>
      <c r="W52" s="16"/>
      <c r="X52" s="3">
        <v>0</v>
      </c>
      <c r="Y52" s="16"/>
      <c r="Z52" s="3"/>
      <c r="AA52" s="16"/>
      <c r="AB52" s="3">
        <v>0</v>
      </c>
      <c r="AC52" s="16"/>
      <c r="AD52" s="3"/>
      <c r="AE52" s="16"/>
      <c r="AF52" s="3">
        <v>0</v>
      </c>
      <c r="AG52" s="16"/>
      <c r="AH52" s="3"/>
      <c r="AI52" s="16"/>
      <c r="AJ52" s="3">
        <f t="shared" si="29"/>
        <v>0</v>
      </c>
      <c r="AK52" s="16"/>
      <c r="AL52" s="3"/>
      <c r="AM52" s="16"/>
      <c r="AN52" s="3">
        <v>6500</v>
      </c>
      <c r="AO52" s="16"/>
      <c r="AP52" s="3"/>
      <c r="AQ52" s="16"/>
      <c r="AR52" s="3">
        <v>0</v>
      </c>
      <c r="AS52" s="16"/>
      <c r="AT52" s="16"/>
      <c r="AU52" s="16"/>
      <c r="AV52" s="3">
        <v>0</v>
      </c>
      <c r="AW52" s="16"/>
      <c r="AX52" s="3"/>
      <c r="AY52" s="16"/>
      <c r="AZ52" s="3">
        <f t="shared" si="30"/>
        <v>0</v>
      </c>
      <c r="BA52" s="16"/>
      <c r="BB52" s="3"/>
      <c r="BC52" s="16"/>
      <c r="BD52" s="3">
        <v>0</v>
      </c>
      <c r="BE52" s="16"/>
      <c r="BF52" s="3"/>
      <c r="BG52" s="16"/>
      <c r="BH52" s="3">
        <v>0</v>
      </c>
      <c r="BI52" s="16"/>
      <c r="BJ52" s="3">
        <v>0</v>
      </c>
      <c r="BK52" s="16"/>
      <c r="BL52" s="3">
        <v>0</v>
      </c>
      <c r="BM52" s="16"/>
      <c r="BN52" s="16"/>
      <c r="BO52" s="16"/>
      <c r="BP52" s="3">
        <f t="shared" si="31"/>
        <v>0</v>
      </c>
      <c r="BQ52" s="16"/>
      <c r="BR52" s="3">
        <f t="shared" si="39"/>
        <v>0</v>
      </c>
      <c r="BS52" s="16"/>
      <c r="BT52" s="3">
        <v>0</v>
      </c>
      <c r="BU52" s="16"/>
      <c r="BV52" s="3"/>
      <c r="BW52" s="16"/>
      <c r="BX52" s="3">
        <v>0</v>
      </c>
      <c r="BY52" s="16"/>
      <c r="BZ52" s="3"/>
      <c r="CA52" s="16"/>
      <c r="CB52" s="3">
        <v>0</v>
      </c>
      <c r="CC52" s="16"/>
      <c r="CD52" s="3"/>
      <c r="CE52" s="16"/>
      <c r="CF52" s="3">
        <f t="shared" si="32"/>
        <v>0</v>
      </c>
      <c r="CG52" s="16"/>
      <c r="CH52" s="3"/>
      <c r="CI52" s="16"/>
      <c r="CJ52" s="3">
        <f t="shared" si="33"/>
        <v>6500</v>
      </c>
      <c r="CK52" s="16"/>
      <c r="CL52" s="3">
        <f t="shared" si="41"/>
        <v>0</v>
      </c>
      <c r="CM52" s="16"/>
      <c r="CN52" s="3">
        <v>0</v>
      </c>
      <c r="CO52" s="16"/>
      <c r="CP52" s="16"/>
      <c r="CQ52" s="16"/>
      <c r="CR52" s="3">
        <v>0</v>
      </c>
      <c r="CS52" s="16"/>
      <c r="CT52" s="16"/>
      <c r="CU52" s="16"/>
      <c r="CV52" s="3">
        <v>0</v>
      </c>
      <c r="CW52" s="16"/>
      <c r="CX52" s="16"/>
      <c r="CY52" s="16"/>
      <c r="CZ52" s="3">
        <f t="shared" si="34"/>
        <v>0</v>
      </c>
      <c r="DA52" s="16"/>
      <c r="DB52" s="16"/>
      <c r="DC52" s="16"/>
      <c r="DD52" s="3">
        <v>0</v>
      </c>
      <c r="DE52" s="16"/>
      <c r="DF52" s="16"/>
      <c r="DG52" s="16"/>
      <c r="DH52" s="3">
        <v>0</v>
      </c>
      <c r="DI52" s="16"/>
      <c r="DJ52" s="3">
        <v>0</v>
      </c>
      <c r="DK52" s="16"/>
      <c r="DL52" s="3">
        <f t="shared" si="35"/>
        <v>6500</v>
      </c>
      <c r="DM52" s="16"/>
      <c r="DN52" s="3">
        <f t="shared" si="36"/>
        <v>0</v>
      </c>
    </row>
    <row r="53" spans="1:118" x14ac:dyDescent="0.25">
      <c r="A53" s="2"/>
      <c r="B53" s="2"/>
      <c r="C53" s="2"/>
      <c r="D53" s="2"/>
      <c r="E53" s="2" t="s">
        <v>180</v>
      </c>
      <c r="F53" s="2"/>
      <c r="G53" s="2"/>
      <c r="H53" s="3">
        <v>1727.76</v>
      </c>
      <c r="I53" s="16"/>
      <c r="J53" s="3">
        <v>1681</v>
      </c>
      <c r="K53" s="16"/>
      <c r="L53" s="3">
        <v>6712.65</v>
      </c>
      <c r="M53" s="16"/>
      <c r="N53" s="3">
        <v>352</v>
      </c>
      <c r="O53" s="16"/>
      <c r="P53" s="3">
        <f t="shared" si="27"/>
        <v>8440.41</v>
      </c>
      <c r="Q53" s="16"/>
      <c r="R53" s="3">
        <f>ROUND(J53+N53,5)</f>
        <v>2033</v>
      </c>
      <c r="S53" s="16"/>
      <c r="T53" s="3">
        <v>210.63</v>
      </c>
      <c r="U53" s="16"/>
      <c r="V53" s="3">
        <v>168</v>
      </c>
      <c r="W53" s="16"/>
      <c r="X53" s="3">
        <v>7.64</v>
      </c>
      <c r="Y53" s="16"/>
      <c r="Z53" s="3">
        <v>0</v>
      </c>
      <c r="AA53" s="16"/>
      <c r="AB53" s="3">
        <v>0</v>
      </c>
      <c r="AC53" s="16"/>
      <c r="AD53" s="3">
        <v>0</v>
      </c>
      <c r="AE53" s="16"/>
      <c r="AF53" s="3">
        <v>82.33</v>
      </c>
      <c r="AG53" s="16"/>
      <c r="AH53" s="3">
        <v>7303</v>
      </c>
      <c r="AI53" s="16"/>
      <c r="AJ53" s="3">
        <f t="shared" si="29"/>
        <v>89.97</v>
      </c>
      <c r="AK53" s="16"/>
      <c r="AL53" s="3">
        <f>ROUND(Z53+AD53+AH53,5)</f>
        <v>7303</v>
      </c>
      <c r="AM53" s="16"/>
      <c r="AN53" s="3">
        <v>79.81</v>
      </c>
      <c r="AO53" s="16"/>
      <c r="AP53" s="3">
        <v>73</v>
      </c>
      <c r="AQ53" s="16"/>
      <c r="AR53" s="3">
        <v>0</v>
      </c>
      <c r="AS53" s="16"/>
      <c r="AT53" s="16"/>
      <c r="AU53" s="16"/>
      <c r="AV53" s="3">
        <v>99.25</v>
      </c>
      <c r="AW53" s="16"/>
      <c r="AX53" s="3">
        <v>105</v>
      </c>
      <c r="AY53" s="16"/>
      <c r="AZ53" s="3">
        <f t="shared" si="30"/>
        <v>99.25</v>
      </c>
      <c r="BA53" s="16"/>
      <c r="BB53" s="3">
        <f>ROUND(AT53+AX53,5)</f>
        <v>105</v>
      </c>
      <c r="BC53" s="16"/>
      <c r="BD53" s="3">
        <v>35.130000000000003</v>
      </c>
      <c r="BE53" s="16"/>
      <c r="BF53" s="3">
        <v>21</v>
      </c>
      <c r="BG53" s="16"/>
      <c r="BH53" s="3">
        <v>276.77</v>
      </c>
      <c r="BI53" s="16"/>
      <c r="BJ53" s="3">
        <v>241</v>
      </c>
      <c r="BK53" s="16"/>
      <c r="BL53" s="3">
        <v>0</v>
      </c>
      <c r="BM53" s="16"/>
      <c r="BN53" s="16"/>
      <c r="BO53" s="16"/>
      <c r="BP53" s="3">
        <f t="shared" si="31"/>
        <v>311.89999999999998</v>
      </c>
      <c r="BQ53" s="16"/>
      <c r="BR53" s="3">
        <f t="shared" si="39"/>
        <v>262</v>
      </c>
      <c r="BS53" s="16"/>
      <c r="BT53" s="3">
        <v>0</v>
      </c>
      <c r="BU53" s="16"/>
      <c r="BV53" s="3">
        <v>0</v>
      </c>
      <c r="BW53" s="16"/>
      <c r="BX53" s="3">
        <v>0</v>
      </c>
      <c r="BY53" s="16"/>
      <c r="BZ53" s="3">
        <v>0</v>
      </c>
      <c r="CA53" s="16"/>
      <c r="CB53" s="3">
        <v>584.75</v>
      </c>
      <c r="CC53" s="16"/>
      <c r="CD53" s="3">
        <v>535</v>
      </c>
      <c r="CE53" s="16"/>
      <c r="CF53" s="3">
        <f t="shared" si="32"/>
        <v>584.75</v>
      </c>
      <c r="CG53" s="16"/>
      <c r="CH53" s="3">
        <f>ROUND(BV53+BZ53+CD53,5)</f>
        <v>535</v>
      </c>
      <c r="CI53" s="16"/>
      <c r="CJ53" s="3">
        <f t="shared" si="33"/>
        <v>1165.68</v>
      </c>
      <c r="CK53" s="16"/>
      <c r="CL53" s="3">
        <f t="shared" si="41"/>
        <v>8278</v>
      </c>
      <c r="CM53" s="16"/>
      <c r="CN53" s="3">
        <v>0</v>
      </c>
      <c r="CO53" s="16"/>
      <c r="CP53" s="16"/>
      <c r="CQ53" s="16"/>
      <c r="CR53" s="3">
        <v>0</v>
      </c>
      <c r="CS53" s="16"/>
      <c r="CT53" s="16"/>
      <c r="CU53" s="16"/>
      <c r="CV53" s="3">
        <v>0</v>
      </c>
      <c r="CW53" s="16"/>
      <c r="CX53" s="16"/>
      <c r="CY53" s="16"/>
      <c r="CZ53" s="3">
        <f t="shared" si="34"/>
        <v>0</v>
      </c>
      <c r="DA53" s="16"/>
      <c r="DB53" s="16"/>
      <c r="DC53" s="16"/>
      <c r="DD53" s="3">
        <v>0</v>
      </c>
      <c r="DE53" s="16"/>
      <c r="DF53" s="16"/>
      <c r="DG53" s="16"/>
      <c r="DH53" s="3">
        <v>0</v>
      </c>
      <c r="DI53" s="16"/>
      <c r="DJ53" s="3">
        <v>0</v>
      </c>
      <c r="DK53" s="16"/>
      <c r="DL53" s="3">
        <f t="shared" si="35"/>
        <v>9816.7199999999993</v>
      </c>
      <c r="DM53" s="16"/>
      <c r="DN53" s="3">
        <f t="shared" si="36"/>
        <v>10479</v>
      </c>
    </row>
    <row r="54" spans="1:118" x14ac:dyDescent="0.25">
      <c r="A54" s="2"/>
      <c r="B54" s="2"/>
      <c r="C54" s="2"/>
      <c r="D54" s="2"/>
      <c r="E54" s="2" t="s">
        <v>181</v>
      </c>
      <c r="F54" s="2"/>
      <c r="G54" s="2"/>
      <c r="H54" s="3">
        <v>0</v>
      </c>
      <c r="I54" s="16"/>
      <c r="J54" s="3"/>
      <c r="K54" s="16"/>
      <c r="L54" s="3">
        <v>2656</v>
      </c>
      <c r="M54" s="16"/>
      <c r="N54" s="3">
        <v>2656</v>
      </c>
      <c r="O54" s="16"/>
      <c r="P54" s="3">
        <f t="shared" si="27"/>
        <v>2656</v>
      </c>
      <c r="Q54" s="16"/>
      <c r="R54" s="3">
        <f>ROUND(J54+N54,5)</f>
        <v>2656</v>
      </c>
      <c r="S54" s="16"/>
      <c r="T54" s="3">
        <v>0</v>
      </c>
      <c r="U54" s="16"/>
      <c r="V54" s="3"/>
      <c r="W54" s="16"/>
      <c r="X54" s="3">
        <v>0</v>
      </c>
      <c r="Y54" s="16"/>
      <c r="Z54" s="3"/>
      <c r="AA54" s="16"/>
      <c r="AB54" s="3">
        <v>0</v>
      </c>
      <c r="AC54" s="16"/>
      <c r="AD54" s="3"/>
      <c r="AE54" s="16"/>
      <c r="AF54" s="3">
        <v>0</v>
      </c>
      <c r="AG54" s="16"/>
      <c r="AH54" s="3"/>
      <c r="AI54" s="16"/>
      <c r="AJ54" s="3">
        <f t="shared" si="29"/>
        <v>0</v>
      </c>
      <c r="AK54" s="16"/>
      <c r="AL54" s="3"/>
      <c r="AM54" s="16"/>
      <c r="AN54" s="3">
        <v>0</v>
      </c>
      <c r="AO54" s="16"/>
      <c r="AP54" s="3"/>
      <c r="AQ54" s="16"/>
      <c r="AR54" s="3">
        <v>0</v>
      </c>
      <c r="AS54" s="16"/>
      <c r="AT54" s="16"/>
      <c r="AU54" s="16"/>
      <c r="AV54" s="3">
        <v>0</v>
      </c>
      <c r="AW54" s="16"/>
      <c r="AX54" s="3"/>
      <c r="AY54" s="16"/>
      <c r="AZ54" s="3">
        <f t="shared" si="30"/>
        <v>0</v>
      </c>
      <c r="BA54" s="16"/>
      <c r="BB54" s="3"/>
      <c r="BC54" s="16"/>
      <c r="BD54" s="3">
        <v>0</v>
      </c>
      <c r="BE54" s="16"/>
      <c r="BF54" s="3"/>
      <c r="BG54" s="16"/>
      <c r="BH54" s="3">
        <v>0</v>
      </c>
      <c r="BI54" s="16"/>
      <c r="BJ54" s="3"/>
      <c r="BK54" s="16"/>
      <c r="BL54" s="3">
        <v>0</v>
      </c>
      <c r="BM54" s="16"/>
      <c r="BN54" s="16"/>
      <c r="BO54" s="16"/>
      <c r="BP54" s="3">
        <f t="shared" si="31"/>
        <v>0</v>
      </c>
      <c r="BQ54" s="16"/>
      <c r="BR54" s="3"/>
      <c r="BS54" s="16"/>
      <c r="BT54" s="3">
        <v>0</v>
      </c>
      <c r="BU54" s="16"/>
      <c r="BV54" s="3"/>
      <c r="BW54" s="16"/>
      <c r="BX54" s="3">
        <v>0</v>
      </c>
      <c r="BY54" s="16"/>
      <c r="BZ54" s="3"/>
      <c r="CA54" s="16"/>
      <c r="CB54" s="3">
        <v>0</v>
      </c>
      <c r="CC54" s="16"/>
      <c r="CD54" s="3">
        <v>0</v>
      </c>
      <c r="CE54" s="16"/>
      <c r="CF54" s="3">
        <f t="shared" si="32"/>
        <v>0</v>
      </c>
      <c r="CG54" s="16"/>
      <c r="CH54" s="3">
        <f>ROUND(BV54+BZ54+CD54,5)</f>
        <v>0</v>
      </c>
      <c r="CI54" s="16"/>
      <c r="CJ54" s="3">
        <f t="shared" si="33"/>
        <v>0</v>
      </c>
      <c r="CK54" s="16"/>
      <c r="CL54" s="3">
        <f t="shared" si="41"/>
        <v>0</v>
      </c>
      <c r="CM54" s="16"/>
      <c r="CN54" s="3">
        <v>0</v>
      </c>
      <c r="CO54" s="16"/>
      <c r="CP54" s="16"/>
      <c r="CQ54" s="16"/>
      <c r="CR54" s="3">
        <v>0</v>
      </c>
      <c r="CS54" s="16"/>
      <c r="CT54" s="16"/>
      <c r="CU54" s="16"/>
      <c r="CV54" s="3">
        <v>0</v>
      </c>
      <c r="CW54" s="16"/>
      <c r="CX54" s="16"/>
      <c r="CY54" s="16"/>
      <c r="CZ54" s="3">
        <f t="shared" si="34"/>
        <v>0</v>
      </c>
      <c r="DA54" s="16"/>
      <c r="DB54" s="16"/>
      <c r="DC54" s="16"/>
      <c r="DD54" s="3">
        <v>0</v>
      </c>
      <c r="DE54" s="16"/>
      <c r="DF54" s="16"/>
      <c r="DG54" s="16"/>
      <c r="DH54" s="3">
        <v>0</v>
      </c>
      <c r="DI54" s="16"/>
      <c r="DJ54" s="3">
        <v>0</v>
      </c>
      <c r="DK54" s="16"/>
      <c r="DL54" s="3">
        <f t="shared" si="35"/>
        <v>2656</v>
      </c>
      <c r="DM54" s="16"/>
      <c r="DN54" s="3">
        <f t="shared" si="36"/>
        <v>2656</v>
      </c>
    </row>
    <row r="55" spans="1:118" x14ac:dyDescent="0.25">
      <c r="A55" s="2"/>
      <c r="B55" s="2"/>
      <c r="C55" s="2"/>
      <c r="D55" s="2"/>
      <c r="E55" s="2" t="s">
        <v>182</v>
      </c>
      <c r="F55" s="2"/>
      <c r="G55" s="2"/>
      <c r="H55" s="3">
        <v>1809.13</v>
      </c>
      <c r="I55" s="16"/>
      <c r="J55" s="3">
        <v>252</v>
      </c>
      <c r="K55" s="16"/>
      <c r="L55" s="3">
        <v>1746.57</v>
      </c>
      <c r="M55" s="16"/>
      <c r="N55" s="3">
        <v>897</v>
      </c>
      <c r="O55" s="16"/>
      <c r="P55" s="3">
        <f t="shared" si="27"/>
        <v>3555.7</v>
      </c>
      <c r="Q55" s="16"/>
      <c r="R55" s="3">
        <f>ROUND(J55+N55,5)</f>
        <v>1149</v>
      </c>
      <c r="S55" s="16"/>
      <c r="T55" s="3">
        <v>1066.79</v>
      </c>
      <c r="U55" s="16"/>
      <c r="V55" s="3">
        <v>897</v>
      </c>
      <c r="W55" s="16"/>
      <c r="X55" s="3">
        <v>37.69</v>
      </c>
      <c r="Y55" s="16"/>
      <c r="Z55" s="3">
        <v>56</v>
      </c>
      <c r="AA55" s="16"/>
      <c r="AB55" s="3">
        <v>0</v>
      </c>
      <c r="AC55" s="16"/>
      <c r="AD55" s="3"/>
      <c r="AE55" s="16"/>
      <c r="AF55" s="3">
        <v>150.25</v>
      </c>
      <c r="AG55" s="16"/>
      <c r="AH55" s="3">
        <v>224</v>
      </c>
      <c r="AI55" s="16"/>
      <c r="AJ55" s="3">
        <f t="shared" si="29"/>
        <v>187.94</v>
      </c>
      <c r="AK55" s="16"/>
      <c r="AL55" s="3">
        <f>ROUND(Z55+AD55+AH55,5)</f>
        <v>280</v>
      </c>
      <c r="AM55" s="16"/>
      <c r="AN55" s="3">
        <v>831.38</v>
      </c>
      <c r="AO55" s="16"/>
      <c r="AP55" s="3">
        <v>392</v>
      </c>
      <c r="AQ55" s="16"/>
      <c r="AR55" s="3">
        <v>0</v>
      </c>
      <c r="AS55" s="16"/>
      <c r="AT55" s="16"/>
      <c r="AU55" s="16"/>
      <c r="AV55" s="3">
        <v>375.41</v>
      </c>
      <c r="AW55" s="16"/>
      <c r="AX55" s="3">
        <v>561</v>
      </c>
      <c r="AY55" s="16"/>
      <c r="AZ55" s="3">
        <f t="shared" si="30"/>
        <v>375.41</v>
      </c>
      <c r="BA55" s="16"/>
      <c r="BB55" s="3">
        <f>ROUND(AT55+AX55,5)</f>
        <v>561</v>
      </c>
      <c r="BC55" s="16"/>
      <c r="BD55" s="3">
        <v>74.89</v>
      </c>
      <c r="BE55" s="16"/>
      <c r="BF55" s="3">
        <v>112</v>
      </c>
      <c r="BG55" s="16"/>
      <c r="BH55" s="3">
        <v>861.91</v>
      </c>
      <c r="BI55" s="16"/>
      <c r="BJ55" s="3">
        <v>1289</v>
      </c>
      <c r="BK55" s="16"/>
      <c r="BL55" s="3">
        <v>0</v>
      </c>
      <c r="BM55" s="16"/>
      <c r="BN55" s="16"/>
      <c r="BO55" s="16"/>
      <c r="BP55" s="3">
        <f t="shared" si="31"/>
        <v>936.8</v>
      </c>
      <c r="BQ55" s="16"/>
      <c r="BR55" s="3">
        <f>ROUND(BF55+BJ55+BN55,5)</f>
        <v>1401</v>
      </c>
      <c r="BS55" s="16"/>
      <c r="BT55" s="3">
        <v>10252.73</v>
      </c>
      <c r="BU55" s="16"/>
      <c r="BV55" s="3">
        <v>0</v>
      </c>
      <c r="BW55" s="16"/>
      <c r="BX55" s="3">
        <v>0</v>
      </c>
      <c r="BY55" s="16"/>
      <c r="BZ55" s="3">
        <v>0</v>
      </c>
      <c r="CA55" s="16"/>
      <c r="CB55" s="3">
        <v>6482.02</v>
      </c>
      <c r="CC55" s="16"/>
      <c r="CD55" s="3">
        <v>8254</v>
      </c>
      <c r="CE55" s="16"/>
      <c r="CF55" s="3">
        <f t="shared" si="32"/>
        <v>16734.75</v>
      </c>
      <c r="CG55" s="16"/>
      <c r="CH55" s="3">
        <f>ROUND(BV55+BZ55+CD55,5)</f>
        <v>8254</v>
      </c>
      <c r="CI55" s="16"/>
      <c r="CJ55" s="3">
        <f t="shared" si="33"/>
        <v>19066.28</v>
      </c>
      <c r="CK55" s="16"/>
      <c r="CL55" s="3">
        <f t="shared" si="41"/>
        <v>10888</v>
      </c>
      <c r="CM55" s="16"/>
      <c r="CN55" s="3">
        <v>0</v>
      </c>
      <c r="CO55" s="16"/>
      <c r="CP55" s="16"/>
      <c r="CQ55" s="16"/>
      <c r="CR55" s="3">
        <v>0</v>
      </c>
      <c r="CS55" s="16"/>
      <c r="CT55" s="16"/>
      <c r="CU55" s="16"/>
      <c r="CV55" s="3">
        <v>0</v>
      </c>
      <c r="CW55" s="16"/>
      <c r="CX55" s="16"/>
      <c r="CY55" s="16"/>
      <c r="CZ55" s="3">
        <f t="shared" si="34"/>
        <v>0</v>
      </c>
      <c r="DA55" s="16"/>
      <c r="DB55" s="16"/>
      <c r="DC55" s="16"/>
      <c r="DD55" s="3">
        <v>0</v>
      </c>
      <c r="DE55" s="16"/>
      <c r="DF55" s="16"/>
      <c r="DG55" s="16"/>
      <c r="DH55" s="3">
        <v>0</v>
      </c>
      <c r="DI55" s="16"/>
      <c r="DJ55" s="3">
        <v>0</v>
      </c>
      <c r="DK55" s="16"/>
      <c r="DL55" s="3">
        <f t="shared" si="35"/>
        <v>23688.77</v>
      </c>
      <c r="DM55" s="16"/>
      <c r="DN55" s="3">
        <f t="shared" si="36"/>
        <v>12934</v>
      </c>
    </row>
    <row r="56" spans="1:118" x14ac:dyDescent="0.25">
      <c r="A56" s="2"/>
      <c r="B56" s="2"/>
      <c r="C56" s="2"/>
      <c r="D56" s="2"/>
      <c r="E56" s="2" t="s">
        <v>183</v>
      </c>
      <c r="F56" s="2"/>
      <c r="G56" s="2"/>
      <c r="H56" s="3">
        <v>588.96</v>
      </c>
      <c r="I56" s="16"/>
      <c r="J56" s="3">
        <v>324</v>
      </c>
      <c r="K56" s="16"/>
      <c r="L56" s="3">
        <v>3417.06</v>
      </c>
      <c r="M56" s="16"/>
      <c r="N56" s="3">
        <v>1153</v>
      </c>
      <c r="O56" s="16"/>
      <c r="P56" s="3">
        <f t="shared" si="27"/>
        <v>4006.02</v>
      </c>
      <c r="Q56" s="16"/>
      <c r="R56" s="3">
        <f>ROUND(J56+N56,5)</f>
        <v>1477</v>
      </c>
      <c r="S56" s="16"/>
      <c r="T56" s="3">
        <v>3560.7</v>
      </c>
      <c r="U56" s="16"/>
      <c r="V56" s="3">
        <v>1153</v>
      </c>
      <c r="W56" s="16"/>
      <c r="X56" s="3">
        <v>86.65</v>
      </c>
      <c r="Y56" s="16"/>
      <c r="Z56" s="3">
        <v>72</v>
      </c>
      <c r="AA56" s="16"/>
      <c r="AB56" s="3">
        <v>0</v>
      </c>
      <c r="AC56" s="16"/>
      <c r="AD56" s="3">
        <v>0</v>
      </c>
      <c r="AE56" s="16"/>
      <c r="AF56" s="3">
        <v>479.28</v>
      </c>
      <c r="AG56" s="16"/>
      <c r="AH56" s="3">
        <v>288</v>
      </c>
      <c r="AI56" s="16"/>
      <c r="AJ56" s="3">
        <f t="shared" si="29"/>
        <v>565.92999999999995</v>
      </c>
      <c r="AK56" s="16"/>
      <c r="AL56" s="3">
        <f>ROUND(Z56+AD56+AH56,5)</f>
        <v>360</v>
      </c>
      <c r="AM56" s="16"/>
      <c r="AN56" s="3">
        <v>739.18</v>
      </c>
      <c r="AO56" s="16"/>
      <c r="AP56" s="3">
        <v>3754</v>
      </c>
      <c r="AQ56" s="16"/>
      <c r="AR56" s="3">
        <v>0</v>
      </c>
      <c r="AS56" s="16"/>
      <c r="AT56" s="16"/>
      <c r="AU56" s="16"/>
      <c r="AV56" s="3">
        <v>1131.83</v>
      </c>
      <c r="AW56" s="16"/>
      <c r="AX56" s="3">
        <v>720</v>
      </c>
      <c r="AY56" s="16"/>
      <c r="AZ56" s="3">
        <f t="shared" si="30"/>
        <v>1131.83</v>
      </c>
      <c r="BA56" s="16"/>
      <c r="BB56" s="3">
        <f>ROUND(AT56+AX56,5)</f>
        <v>720</v>
      </c>
      <c r="BC56" s="16"/>
      <c r="BD56" s="3">
        <v>910.83</v>
      </c>
      <c r="BE56" s="16"/>
      <c r="BF56" s="3">
        <v>2144</v>
      </c>
      <c r="BG56" s="16"/>
      <c r="BH56" s="3">
        <f>18899.39+213.17</f>
        <v>19112.559999999998</v>
      </c>
      <c r="BI56" s="16"/>
      <c r="BJ56" s="3">
        <v>21657</v>
      </c>
      <c r="BK56" s="16"/>
      <c r="BL56" s="3">
        <v>0</v>
      </c>
      <c r="BM56" s="16"/>
      <c r="BN56" s="16"/>
      <c r="BO56" s="16"/>
      <c r="BP56" s="3">
        <f t="shared" si="31"/>
        <v>20023.39</v>
      </c>
      <c r="BQ56" s="16"/>
      <c r="BR56" s="3">
        <f>ROUND(BF56+BJ56+BN56,5)</f>
        <v>23801</v>
      </c>
      <c r="BS56" s="16"/>
      <c r="BT56" s="3">
        <v>0</v>
      </c>
      <c r="BU56" s="16"/>
      <c r="BV56" s="3">
        <v>0</v>
      </c>
      <c r="BW56" s="16"/>
      <c r="BX56" s="3">
        <v>0</v>
      </c>
      <c r="BY56" s="16"/>
      <c r="BZ56" s="3">
        <v>0</v>
      </c>
      <c r="CA56" s="16"/>
      <c r="CB56" s="3">
        <v>5426.02</v>
      </c>
      <c r="CC56" s="16"/>
      <c r="CD56" s="3">
        <v>3674</v>
      </c>
      <c r="CE56" s="16"/>
      <c r="CF56" s="3">
        <f t="shared" si="32"/>
        <v>5426.02</v>
      </c>
      <c r="CG56" s="16"/>
      <c r="CH56" s="3">
        <f>ROUND(BV56+BZ56+CD56,5)</f>
        <v>3674</v>
      </c>
      <c r="CI56" s="16"/>
      <c r="CJ56" s="3">
        <f t="shared" si="33"/>
        <v>27886.35</v>
      </c>
      <c r="CK56" s="16"/>
      <c r="CL56" s="3">
        <f t="shared" si="41"/>
        <v>32309</v>
      </c>
      <c r="CM56" s="16"/>
      <c r="CN56" s="3">
        <v>0</v>
      </c>
      <c r="CO56" s="16"/>
      <c r="CP56" s="16"/>
      <c r="CQ56" s="16"/>
      <c r="CR56" s="3">
        <v>0</v>
      </c>
      <c r="CS56" s="16"/>
      <c r="CT56" s="16"/>
      <c r="CU56" s="16"/>
      <c r="CV56" s="3">
        <v>0</v>
      </c>
      <c r="CW56" s="16"/>
      <c r="CX56" s="16"/>
      <c r="CY56" s="16"/>
      <c r="CZ56" s="3">
        <f t="shared" si="34"/>
        <v>0</v>
      </c>
      <c r="DA56" s="16"/>
      <c r="DB56" s="16"/>
      <c r="DC56" s="16"/>
      <c r="DD56" s="3">
        <f>213.17-213.17</f>
        <v>0</v>
      </c>
      <c r="DE56" s="16"/>
      <c r="DF56" s="16"/>
      <c r="DG56" s="16"/>
      <c r="DH56" s="3">
        <v>0</v>
      </c>
      <c r="DI56" s="16"/>
      <c r="DJ56" s="3">
        <v>0</v>
      </c>
      <c r="DK56" s="16"/>
      <c r="DL56" s="3">
        <f t="shared" si="35"/>
        <v>35453.07</v>
      </c>
      <c r="DM56" s="16"/>
      <c r="DN56" s="3">
        <f t="shared" si="36"/>
        <v>34939</v>
      </c>
    </row>
    <row r="57" spans="1:118" x14ac:dyDescent="0.25">
      <c r="A57" s="2"/>
      <c r="B57" s="2"/>
      <c r="C57" s="2"/>
      <c r="D57" s="2"/>
      <c r="E57" s="2" t="s">
        <v>184</v>
      </c>
      <c r="F57" s="2"/>
      <c r="G57" s="2"/>
      <c r="H57" s="3">
        <v>0</v>
      </c>
      <c r="I57" s="16"/>
      <c r="J57" s="3"/>
      <c r="K57" s="16"/>
      <c r="L57" s="3">
        <v>0</v>
      </c>
      <c r="M57" s="16"/>
      <c r="N57" s="3"/>
      <c r="O57" s="16"/>
      <c r="P57" s="3">
        <f t="shared" si="27"/>
        <v>0</v>
      </c>
      <c r="Q57" s="16"/>
      <c r="R57" s="3"/>
      <c r="S57" s="16"/>
      <c r="T57" s="3">
        <v>0</v>
      </c>
      <c r="U57" s="16"/>
      <c r="V57" s="3"/>
      <c r="W57" s="16"/>
      <c r="X57" s="3">
        <v>0</v>
      </c>
      <c r="Y57" s="16"/>
      <c r="Z57" s="3"/>
      <c r="AA57" s="16"/>
      <c r="AB57" s="3">
        <v>0</v>
      </c>
      <c r="AC57" s="16"/>
      <c r="AD57" s="3"/>
      <c r="AE57" s="16"/>
      <c r="AF57" s="3">
        <v>0</v>
      </c>
      <c r="AG57" s="16"/>
      <c r="AH57" s="3"/>
      <c r="AI57" s="16"/>
      <c r="AJ57" s="3">
        <f t="shared" si="29"/>
        <v>0</v>
      </c>
      <c r="AK57" s="16"/>
      <c r="AL57" s="3"/>
      <c r="AM57" s="16"/>
      <c r="AN57" s="3">
        <v>0</v>
      </c>
      <c r="AO57" s="16"/>
      <c r="AP57" s="3"/>
      <c r="AQ57" s="16"/>
      <c r="AR57" s="3">
        <v>0</v>
      </c>
      <c r="AS57" s="16"/>
      <c r="AT57" s="16"/>
      <c r="AU57" s="16"/>
      <c r="AV57" s="3">
        <v>0</v>
      </c>
      <c r="AW57" s="16"/>
      <c r="AX57" s="3"/>
      <c r="AY57" s="16"/>
      <c r="AZ57" s="3">
        <f t="shared" si="30"/>
        <v>0</v>
      </c>
      <c r="BA57" s="16"/>
      <c r="BB57" s="3"/>
      <c r="BC57" s="16"/>
      <c r="BD57" s="3">
        <v>0</v>
      </c>
      <c r="BE57" s="16"/>
      <c r="BF57" s="3"/>
      <c r="BG57" s="16"/>
      <c r="BH57" s="3">
        <v>0</v>
      </c>
      <c r="BI57" s="16"/>
      <c r="BJ57" s="3"/>
      <c r="BK57" s="16"/>
      <c r="BL57" s="3">
        <v>0</v>
      </c>
      <c r="BM57" s="16"/>
      <c r="BN57" s="16"/>
      <c r="BO57" s="16"/>
      <c r="BP57" s="3">
        <f t="shared" si="31"/>
        <v>0</v>
      </c>
      <c r="BQ57" s="16"/>
      <c r="BR57" s="3"/>
      <c r="BS57" s="16"/>
      <c r="BT57" s="3">
        <v>0</v>
      </c>
      <c r="BU57" s="16"/>
      <c r="BV57" s="3"/>
      <c r="BW57" s="16"/>
      <c r="BX57" s="3">
        <v>0</v>
      </c>
      <c r="BY57" s="16"/>
      <c r="BZ57" s="3">
        <v>8000</v>
      </c>
      <c r="CA57" s="16"/>
      <c r="CB57" s="3">
        <v>0</v>
      </c>
      <c r="CC57" s="16"/>
      <c r="CD57" s="3">
        <v>0</v>
      </c>
      <c r="CE57" s="16"/>
      <c r="CF57" s="3">
        <f t="shared" si="32"/>
        <v>0</v>
      </c>
      <c r="CG57" s="16"/>
      <c r="CH57" s="3">
        <f>ROUND(BV57+BZ57+CD57,5)</f>
        <v>8000</v>
      </c>
      <c r="CI57" s="16"/>
      <c r="CJ57" s="3">
        <f t="shared" si="33"/>
        <v>0</v>
      </c>
      <c r="CK57" s="16"/>
      <c r="CL57" s="3">
        <f t="shared" si="41"/>
        <v>8000</v>
      </c>
      <c r="CM57" s="16"/>
      <c r="CN57" s="3">
        <v>0</v>
      </c>
      <c r="CO57" s="16"/>
      <c r="CP57" s="16"/>
      <c r="CQ57" s="16"/>
      <c r="CR57" s="3">
        <v>0</v>
      </c>
      <c r="CS57" s="16"/>
      <c r="CT57" s="16"/>
      <c r="CU57" s="16"/>
      <c r="CV57" s="3">
        <v>0</v>
      </c>
      <c r="CW57" s="16"/>
      <c r="CX57" s="16"/>
      <c r="CY57" s="16"/>
      <c r="CZ57" s="3">
        <f t="shared" si="34"/>
        <v>0</v>
      </c>
      <c r="DA57" s="16"/>
      <c r="DB57" s="16"/>
      <c r="DC57" s="16"/>
      <c r="DD57" s="3">
        <v>0</v>
      </c>
      <c r="DE57" s="16"/>
      <c r="DF57" s="16"/>
      <c r="DG57" s="16"/>
      <c r="DH57" s="3">
        <v>0</v>
      </c>
      <c r="DI57" s="16"/>
      <c r="DJ57" s="3">
        <v>0</v>
      </c>
      <c r="DK57" s="16"/>
      <c r="DL57" s="3">
        <f t="shared" si="35"/>
        <v>0</v>
      </c>
      <c r="DM57" s="16"/>
      <c r="DN57" s="3">
        <f t="shared" si="36"/>
        <v>8000</v>
      </c>
    </row>
    <row r="58" spans="1:118" ht="15.75" thickBot="1" x14ac:dyDescent="0.3">
      <c r="A58" s="2"/>
      <c r="B58" s="2"/>
      <c r="C58" s="2"/>
      <c r="D58" s="2"/>
      <c r="E58" s="2" t="s">
        <v>185</v>
      </c>
      <c r="F58" s="2"/>
      <c r="G58" s="2"/>
      <c r="H58" s="4">
        <v>0</v>
      </c>
      <c r="I58" s="16"/>
      <c r="J58" s="4"/>
      <c r="K58" s="16"/>
      <c r="L58" s="4">
        <v>0</v>
      </c>
      <c r="M58" s="16"/>
      <c r="N58" s="4"/>
      <c r="O58" s="16"/>
      <c r="P58" s="4">
        <f t="shared" si="27"/>
        <v>0</v>
      </c>
      <c r="Q58" s="16"/>
      <c r="R58" s="4"/>
      <c r="S58" s="16"/>
      <c r="T58" s="4">
        <v>0</v>
      </c>
      <c r="U58" s="16"/>
      <c r="V58" s="4"/>
      <c r="W58" s="16"/>
      <c r="X58" s="4">
        <v>0</v>
      </c>
      <c r="Y58" s="16"/>
      <c r="Z58" s="4"/>
      <c r="AA58" s="16"/>
      <c r="AB58" s="4">
        <v>0</v>
      </c>
      <c r="AC58" s="16"/>
      <c r="AD58" s="4"/>
      <c r="AE58" s="16"/>
      <c r="AF58" s="4">
        <v>0</v>
      </c>
      <c r="AG58" s="16"/>
      <c r="AH58" s="4"/>
      <c r="AI58" s="16"/>
      <c r="AJ58" s="4">
        <f t="shared" si="29"/>
        <v>0</v>
      </c>
      <c r="AK58" s="16"/>
      <c r="AL58" s="4"/>
      <c r="AM58" s="16"/>
      <c r="AN58" s="4">
        <v>0</v>
      </c>
      <c r="AO58" s="16"/>
      <c r="AP58" s="4"/>
      <c r="AQ58" s="16"/>
      <c r="AR58" s="4">
        <v>9750</v>
      </c>
      <c r="AS58" s="16"/>
      <c r="AT58" s="16"/>
      <c r="AU58" s="16"/>
      <c r="AV58" s="4">
        <v>0</v>
      </c>
      <c r="AW58" s="16"/>
      <c r="AX58" s="4"/>
      <c r="AY58" s="16"/>
      <c r="AZ58" s="4">
        <f t="shared" si="30"/>
        <v>9750</v>
      </c>
      <c r="BA58" s="16"/>
      <c r="BB58" s="4"/>
      <c r="BC58" s="16"/>
      <c r="BD58" s="4">
        <v>0</v>
      </c>
      <c r="BE58" s="16"/>
      <c r="BF58" s="4"/>
      <c r="BG58" s="16"/>
      <c r="BH58" s="4">
        <v>0</v>
      </c>
      <c r="BI58" s="16"/>
      <c r="BJ58" s="4"/>
      <c r="BK58" s="16"/>
      <c r="BL58" s="4">
        <v>0</v>
      </c>
      <c r="BM58" s="16"/>
      <c r="BN58" s="16"/>
      <c r="BO58" s="16"/>
      <c r="BP58" s="4">
        <f t="shared" si="31"/>
        <v>0</v>
      </c>
      <c r="BQ58" s="16"/>
      <c r="BR58" s="4"/>
      <c r="BS58" s="16"/>
      <c r="BT58" s="4">
        <v>0</v>
      </c>
      <c r="BU58" s="16"/>
      <c r="BV58" s="4"/>
      <c r="BW58" s="16"/>
      <c r="BX58" s="4">
        <v>0</v>
      </c>
      <c r="BY58" s="16"/>
      <c r="BZ58" s="4"/>
      <c r="CA58" s="16"/>
      <c r="CB58" s="4">
        <v>0</v>
      </c>
      <c r="CC58" s="16"/>
      <c r="CD58" s="4"/>
      <c r="CE58" s="16"/>
      <c r="CF58" s="4">
        <f t="shared" si="32"/>
        <v>0</v>
      </c>
      <c r="CG58" s="16"/>
      <c r="CH58" s="4"/>
      <c r="CI58" s="16"/>
      <c r="CJ58" s="4">
        <f t="shared" si="33"/>
        <v>9750</v>
      </c>
      <c r="CK58" s="16"/>
      <c r="CL58" s="4"/>
      <c r="CM58" s="16"/>
      <c r="CN58" s="4">
        <v>0</v>
      </c>
      <c r="CO58" s="16"/>
      <c r="CP58" s="16"/>
      <c r="CQ58" s="16"/>
      <c r="CR58" s="4">
        <v>0</v>
      </c>
      <c r="CS58" s="16"/>
      <c r="CT58" s="16"/>
      <c r="CU58" s="16"/>
      <c r="CV58" s="4">
        <v>0</v>
      </c>
      <c r="CW58" s="16"/>
      <c r="CX58" s="16"/>
      <c r="CY58" s="16"/>
      <c r="CZ58" s="4">
        <f t="shared" si="34"/>
        <v>0</v>
      </c>
      <c r="DA58" s="16"/>
      <c r="DB58" s="16"/>
      <c r="DC58" s="16"/>
      <c r="DD58" s="4">
        <v>0</v>
      </c>
      <c r="DE58" s="16"/>
      <c r="DF58" s="16"/>
      <c r="DG58" s="16"/>
      <c r="DH58" s="4">
        <v>0</v>
      </c>
      <c r="DI58" s="16"/>
      <c r="DJ58" s="4">
        <v>0</v>
      </c>
      <c r="DK58" s="16"/>
      <c r="DL58" s="4">
        <f t="shared" si="35"/>
        <v>9750</v>
      </c>
      <c r="DM58" s="16"/>
      <c r="DN58" s="4">
        <f t="shared" si="36"/>
        <v>0</v>
      </c>
    </row>
    <row r="59" spans="1:118" ht="15.75" thickBot="1" x14ac:dyDescent="0.3">
      <c r="A59" s="2"/>
      <c r="B59" s="2"/>
      <c r="C59" s="2"/>
      <c r="D59" s="2" t="s">
        <v>186</v>
      </c>
      <c r="E59" s="2"/>
      <c r="F59" s="2"/>
      <c r="G59" s="2"/>
      <c r="H59" s="5">
        <f>ROUND(SUM(H39:H58),5)</f>
        <v>24068.12</v>
      </c>
      <c r="I59" s="16"/>
      <c r="J59" s="5">
        <f>ROUND(SUM(J39:J58),5)</f>
        <v>23456</v>
      </c>
      <c r="K59" s="16"/>
      <c r="L59" s="5">
        <f>ROUND(SUM(L39:L58),5)</f>
        <v>66792.08</v>
      </c>
      <c r="M59" s="16"/>
      <c r="N59" s="5">
        <f>ROUND(SUM(N39:N58),5)</f>
        <v>60021</v>
      </c>
      <c r="O59" s="16"/>
      <c r="P59" s="5">
        <f t="shared" si="27"/>
        <v>90860.2</v>
      </c>
      <c r="Q59" s="16"/>
      <c r="R59" s="5">
        <f>ROUND(J59+N59,5)</f>
        <v>83477</v>
      </c>
      <c r="S59" s="16"/>
      <c r="T59" s="5">
        <f>ROUND(SUM(T39:T58),5)</f>
        <v>42453.13</v>
      </c>
      <c r="U59" s="16"/>
      <c r="V59" s="5">
        <f>ROUND(SUM(V39:V58),5)</f>
        <v>34963</v>
      </c>
      <c r="W59" s="16"/>
      <c r="X59" s="5">
        <f>ROUND(SUM(X39:X58),5)</f>
        <v>2309.16</v>
      </c>
      <c r="Y59" s="16"/>
      <c r="Z59" s="5">
        <f>ROUND(SUM(Z39:Z58),5)</f>
        <v>2811</v>
      </c>
      <c r="AA59" s="16"/>
      <c r="AB59" s="5">
        <f>ROUND(SUM(AB39:AB58),5)</f>
        <v>0</v>
      </c>
      <c r="AC59" s="16"/>
      <c r="AD59" s="5">
        <f>ROUND(SUM(AD39:AD58),5)</f>
        <v>0</v>
      </c>
      <c r="AE59" s="16"/>
      <c r="AF59" s="5">
        <f>ROUND(SUM(AF39:AF58),5)</f>
        <v>9009.4500000000007</v>
      </c>
      <c r="AG59" s="16"/>
      <c r="AH59" s="5">
        <f>ROUND(SUM(AH39:AH58),5)</f>
        <v>15398</v>
      </c>
      <c r="AI59" s="16"/>
      <c r="AJ59" s="5">
        <f t="shared" si="29"/>
        <v>11318.61</v>
      </c>
      <c r="AK59" s="16"/>
      <c r="AL59" s="5">
        <f>ROUND(Z59+AD59+AH59,5)</f>
        <v>18209</v>
      </c>
      <c r="AM59" s="16"/>
      <c r="AN59" s="5">
        <f>ROUND(SUM(AN39:AN58),5)</f>
        <v>132864.23000000001</v>
      </c>
      <c r="AO59" s="16"/>
      <c r="AP59" s="5">
        <f>ROUND(SUM(AP39:AP58),5)</f>
        <v>127615</v>
      </c>
      <c r="AQ59" s="16"/>
      <c r="AR59" s="5">
        <f>ROUND(SUM(AR39:AR58),5)</f>
        <v>10221.58</v>
      </c>
      <c r="AS59" s="16"/>
      <c r="AT59" s="16"/>
      <c r="AU59" s="16"/>
      <c r="AV59" s="5">
        <f>ROUND(SUM(AV39:AV58),5)</f>
        <v>17131.71</v>
      </c>
      <c r="AW59" s="16"/>
      <c r="AX59" s="5">
        <f>ROUND(SUM(AX39:AX58),5)</f>
        <v>21757</v>
      </c>
      <c r="AY59" s="16"/>
      <c r="AZ59" s="5">
        <f t="shared" si="30"/>
        <v>27353.29</v>
      </c>
      <c r="BA59" s="16"/>
      <c r="BB59" s="5">
        <f>ROUND(AT59+AX59,5)</f>
        <v>21757</v>
      </c>
      <c r="BC59" s="16"/>
      <c r="BD59" s="5">
        <f>ROUND(SUM(BD39:BD58),5)</f>
        <v>3202</v>
      </c>
      <c r="BE59" s="16"/>
      <c r="BF59" s="5">
        <f>ROUND(SUM(BF39:BF58),5)</f>
        <v>4453</v>
      </c>
      <c r="BG59" s="16"/>
      <c r="BH59" s="5">
        <f>ROUND(SUM(BH39:BH58),5)</f>
        <v>59604.97</v>
      </c>
      <c r="BI59" s="16"/>
      <c r="BJ59" s="5">
        <f>ROUND(SUM(BJ39:BJ58),5)</f>
        <v>68003</v>
      </c>
      <c r="BK59" s="16"/>
      <c r="BL59" s="5">
        <f>ROUND(SUM(BL39:BL58),5)</f>
        <v>0</v>
      </c>
      <c r="BM59" s="16"/>
      <c r="BN59" s="16"/>
      <c r="BO59" s="16"/>
      <c r="BP59" s="5">
        <f t="shared" si="31"/>
        <v>62806.97</v>
      </c>
      <c r="BQ59" s="16"/>
      <c r="BR59" s="5">
        <f>ROUND(BF59+BJ59+BN59,5)</f>
        <v>72456</v>
      </c>
      <c r="BS59" s="16"/>
      <c r="BT59" s="5">
        <f>ROUND(SUM(BT39:BT58),5)</f>
        <v>13649.27</v>
      </c>
      <c r="BU59" s="16"/>
      <c r="BV59" s="5">
        <f>ROUND(SUM(BV39:BV58),5)</f>
        <v>0</v>
      </c>
      <c r="BW59" s="16"/>
      <c r="BX59" s="5">
        <f>ROUND(SUM(BX39:BX58),5)</f>
        <v>1151.17</v>
      </c>
      <c r="BY59" s="16"/>
      <c r="BZ59" s="5">
        <f>ROUND(SUM(BZ39:BZ58),5)</f>
        <v>10000</v>
      </c>
      <c r="CA59" s="16"/>
      <c r="CB59" s="5">
        <f>ROUND(SUM(CB39:CB58),5)</f>
        <v>83674.67</v>
      </c>
      <c r="CC59" s="16"/>
      <c r="CD59" s="5">
        <f>ROUND(SUM(CD39:CD58),5)</f>
        <v>105672</v>
      </c>
      <c r="CE59" s="16"/>
      <c r="CF59" s="5">
        <f t="shared" si="32"/>
        <v>98475.11</v>
      </c>
      <c r="CG59" s="16"/>
      <c r="CH59" s="5">
        <f>ROUND(BV59+BZ59+CD59,5)</f>
        <v>115672</v>
      </c>
      <c r="CI59" s="16"/>
      <c r="CJ59" s="5">
        <f t="shared" si="33"/>
        <v>332818.21000000002</v>
      </c>
      <c r="CK59" s="16"/>
      <c r="CL59" s="5">
        <f>ROUND(AL59+AP59+BB59+BR59+CH59,5)</f>
        <v>355709</v>
      </c>
      <c r="CM59" s="16"/>
      <c r="CN59" s="5">
        <f>ROUND(SUM(CN39:CN58),5)</f>
        <v>0</v>
      </c>
      <c r="CO59" s="16"/>
      <c r="CP59" s="16"/>
      <c r="CQ59" s="16"/>
      <c r="CR59" s="5">
        <f>ROUND(SUM(CR39:CR58),5)</f>
        <v>0.02</v>
      </c>
      <c r="CS59" s="16"/>
      <c r="CT59" s="16"/>
      <c r="CU59" s="16"/>
      <c r="CV59" s="5">
        <f>ROUND(SUM(CV39:CV58),5)</f>
        <v>0</v>
      </c>
      <c r="CW59" s="16"/>
      <c r="CX59" s="16"/>
      <c r="CY59" s="16"/>
      <c r="CZ59" s="5">
        <f t="shared" si="34"/>
        <v>0.02</v>
      </c>
      <c r="DA59" s="16"/>
      <c r="DB59" s="16"/>
      <c r="DC59" s="16"/>
      <c r="DD59" s="5">
        <f>ROUND(SUM(DD39:DD58),5)</f>
        <v>0</v>
      </c>
      <c r="DE59" s="16"/>
      <c r="DF59" s="16"/>
      <c r="DG59" s="16"/>
      <c r="DH59" s="5">
        <f>ROUND(SUM(DH39:DH58),5)</f>
        <v>0.03</v>
      </c>
      <c r="DI59" s="16"/>
      <c r="DJ59" s="5">
        <f>ROUND(SUM(DJ39:DJ58),5)</f>
        <v>0</v>
      </c>
      <c r="DK59" s="16"/>
      <c r="DL59" s="5">
        <f t="shared" si="35"/>
        <v>466131.59</v>
      </c>
      <c r="DM59" s="16"/>
      <c r="DN59" s="5">
        <f t="shared" si="36"/>
        <v>474149</v>
      </c>
    </row>
    <row r="60" spans="1:118" x14ac:dyDescent="0.25">
      <c r="A60" s="2"/>
      <c r="B60" s="2" t="s">
        <v>187</v>
      </c>
      <c r="C60" s="2"/>
      <c r="D60" s="2"/>
      <c r="E60" s="2"/>
      <c r="F60" s="2"/>
      <c r="G60" s="2"/>
      <c r="H60" s="3">
        <f>ROUND(H4+H38-H59,5)</f>
        <v>-22596.25</v>
      </c>
      <c r="I60" s="16"/>
      <c r="J60" s="3">
        <f>ROUND(J4+J38-J59,5)</f>
        <v>-23456</v>
      </c>
      <c r="K60" s="16"/>
      <c r="L60" s="3">
        <f>ROUND(L4+L38-L59,5)</f>
        <v>115309.61</v>
      </c>
      <c r="M60" s="16"/>
      <c r="N60" s="3">
        <f>ROUND(N4+N38-N59,5)</f>
        <v>126307</v>
      </c>
      <c r="O60" s="16"/>
      <c r="P60" s="3">
        <f t="shared" si="27"/>
        <v>92713.36</v>
      </c>
      <c r="Q60" s="16"/>
      <c r="R60" s="3">
        <f>ROUND(J60+N60,5)</f>
        <v>102851</v>
      </c>
      <c r="S60" s="16"/>
      <c r="T60" s="3">
        <f>ROUND(T4+T38-T59,5)</f>
        <v>21769.52</v>
      </c>
      <c r="U60" s="16"/>
      <c r="V60" s="3">
        <f>ROUND(V4+V38-V59,5)</f>
        <v>68037</v>
      </c>
      <c r="W60" s="16"/>
      <c r="X60" s="3">
        <f>ROUND(X4+X38-X59,5)</f>
        <v>-2144.16</v>
      </c>
      <c r="Y60" s="16"/>
      <c r="Z60" s="3">
        <f>ROUND(Z4+Z38-Z59,5)</f>
        <v>-2811</v>
      </c>
      <c r="AA60" s="16"/>
      <c r="AB60" s="3">
        <f>ROUND(AB4+AB38-AB59,5)</f>
        <v>0</v>
      </c>
      <c r="AC60" s="16"/>
      <c r="AD60" s="3">
        <f>ROUND(AD4+AD38-AD59,5)</f>
        <v>0</v>
      </c>
      <c r="AE60" s="16"/>
      <c r="AF60" s="3">
        <f>ROUND(AF4+AF38-AF59,5)</f>
        <v>-9009.4500000000007</v>
      </c>
      <c r="AG60" s="16"/>
      <c r="AH60" s="3">
        <f>ROUND(AH4+AH38-AH59,5)</f>
        <v>-15398</v>
      </c>
      <c r="AI60" s="16"/>
      <c r="AJ60" s="3">
        <f t="shared" si="29"/>
        <v>-11153.61</v>
      </c>
      <c r="AK60" s="16"/>
      <c r="AL60" s="3">
        <f>ROUND(Z60+AD60+AH60,5)</f>
        <v>-18209</v>
      </c>
      <c r="AM60" s="16"/>
      <c r="AN60" s="3">
        <f>ROUND(AN4+AN38-AN59,5)</f>
        <v>-2886.87</v>
      </c>
      <c r="AO60" s="16"/>
      <c r="AP60" s="3">
        <f>ROUND(AP4+AP38-AP59,5)</f>
        <v>-6115</v>
      </c>
      <c r="AQ60" s="16"/>
      <c r="AR60" s="3">
        <f>ROUND(AR4+AR38-AR59,5)</f>
        <v>25778.42</v>
      </c>
      <c r="AS60" s="16"/>
      <c r="AT60" s="16"/>
      <c r="AU60" s="16"/>
      <c r="AV60" s="3">
        <f>ROUND(AV4+AV38-AV59,5)</f>
        <v>-16883.990000000002</v>
      </c>
      <c r="AW60" s="16"/>
      <c r="AX60" s="3">
        <f>ROUND(AX4+AX38-AX59,5)</f>
        <v>-21757</v>
      </c>
      <c r="AY60" s="16"/>
      <c r="AZ60" s="3">
        <f t="shared" si="30"/>
        <v>8894.43</v>
      </c>
      <c r="BA60" s="16"/>
      <c r="BB60" s="3">
        <f>ROUND(AT60+AX60,5)</f>
        <v>-21757</v>
      </c>
      <c r="BC60" s="16"/>
      <c r="BD60" s="3">
        <f>ROUND(BD4+BD38-BD59,5)</f>
        <v>38613.410000000003</v>
      </c>
      <c r="BE60" s="16"/>
      <c r="BF60" s="3">
        <f>ROUND(BF4+BF38-BF59,5)</f>
        <v>20547</v>
      </c>
      <c r="BG60" s="16"/>
      <c r="BH60" s="3">
        <f>ROUND(BH4+BH38-BH59,5)</f>
        <v>3270.03</v>
      </c>
      <c r="BI60" s="16"/>
      <c r="BJ60" s="3">
        <f>ROUND(BJ4+BJ38-BJ59,5)</f>
        <v>-2653</v>
      </c>
      <c r="BK60" s="16"/>
      <c r="BL60" s="3">
        <f>ROUND(BL4+BL38-BL59,5)</f>
        <v>0</v>
      </c>
      <c r="BM60" s="16"/>
      <c r="BN60" s="16"/>
      <c r="BO60" s="16"/>
      <c r="BP60" s="3">
        <f t="shared" si="31"/>
        <v>41883.440000000002</v>
      </c>
      <c r="BQ60" s="16"/>
      <c r="BR60" s="3">
        <f>ROUND(BF60+BJ60+BN60,5)</f>
        <v>17894</v>
      </c>
      <c r="BS60" s="16"/>
      <c r="BT60" s="3">
        <f>ROUND(BT4+BT38-BT59,5)</f>
        <v>-13649.27</v>
      </c>
      <c r="BU60" s="16"/>
      <c r="BV60" s="3">
        <f>ROUND(BV4+BV38-BV59,5)</f>
        <v>0</v>
      </c>
      <c r="BW60" s="16"/>
      <c r="BX60" s="3">
        <f>ROUND(BX4+BX38-BX59,5)</f>
        <v>37866.83</v>
      </c>
      <c r="BY60" s="16"/>
      <c r="BZ60" s="3">
        <f>ROUND(BZ4+BZ38-BZ59,5)</f>
        <v>0</v>
      </c>
      <c r="CA60" s="16"/>
      <c r="CB60" s="3">
        <f>ROUND(CB4+CB38-CB59,5)</f>
        <v>-78485.27</v>
      </c>
      <c r="CC60" s="16"/>
      <c r="CD60" s="3">
        <f>ROUND(CD4+CD38-CD59,5)</f>
        <v>-105672</v>
      </c>
      <c r="CE60" s="16"/>
      <c r="CF60" s="3">
        <f t="shared" si="32"/>
        <v>-54267.71</v>
      </c>
      <c r="CG60" s="16"/>
      <c r="CH60" s="3">
        <f>ROUND(BV60+BZ60+CD60,5)</f>
        <v>-105672</v>
      </c>
      <c r="CI60" s="16"/>
      <c r="CJ60" s="3">
        <f t="shared" si="33"/>
        <v>-17530.32</v>
      </c>
      <c r="CK60" s="16"/>
      <c r="CL60" s="3">
        <f>ROUND(AL60+AP60+BB60+BR60+CH60,5)</f>
        <v>-133859</v>
      </c>
      <c r="CM60" s="16"/>
      <c r="CN60" s="3">
        <f>ROUND(CN4+CN38-CN59,5)</f>
        <v>0</v>
      </c>
      <c r="CO60" s="16"/>
      <c r="CP60" s="16"/>
      <c r="CQ60" s="16"/>
      <c r="CR60" s="3">
        <f>ROUND(CR4+CR38-CR59,5)</f>
        <v>-0.02</v>
      </c>
      <c r="CS60" s="16"/>
      <c r="CT60" s="16"/>
      <c r="CU60" s="16"/>
      <c r="CV60" s="3">
        <f>ROUND(CV4+CV38-CV59,5)</f>
        <v>0</v>
      </c>
      <c r="CW60" s="16"/>
      <c r="CX60" s="16"/>
      <c r="CY60" s="16"/>
      <c r="CZ60" s="3">
        <f t="shared" si="34"/>
        <v>-0.02</v>
      </c>
      <c r="DA60" s="16"/>
      <c r="DB60" s="16"/>
      <c r="DC60" s="16"/>
      <c r="DD60" s="3">
        <f>ROUND(DD4+DD38-DD59,5)</f>
        <v>0</v>
      </c>
      <c r="DE60" s="16"/>
      <c r="DF60" s="16"/>
      <c r="DG60" s="16"/>
      <c r="DH60" s="3">
        <f>ROUND(DH4+DH38-DH59,5)</f>
        <v>-0.03</v>
      </c>
      <c r="DI60" s="16"/>
      <c r="DJ60" s="3">
        <f>ROUND(DJ4+DJ38-DJ59,5)</f>
        <v>0</v>
      </c>
      <c r="DK60" s="16"/>
      <c r="DL60" s="3">
        <f t="shared" si="35"/>
        <v>96952.51</v>
      </c>
      <c r="DM60" s="16"/>
      <c r="DN60" s="3">
        <f t="shared" si="36"/>
        <v>37029</v>
      </c>
    </row>
    <row r="61" spans="1:118" x14ac:dyDescent="0.25">
      <c r="A61" s="2"/>
      <c r="B61" s="2" t="s">
        <v>188</v>
      </c>
      <c r="C61" s="2"/>
      <c r="D61" s="2"/>
      <c r="E61" s="2"/>
      <c r="F61" s="2"/>
      <c r="G61" s="2"/>
      <c r="H61" s="3"/>
      <c r="I61" s="16"/>
      <c r="J61" s="3"/>
      <c r="K61" s="16"/>
      <c r="L61" s="3"/>
      <c r="M61" s="16"/>
      <c r="N61" s="3"/>
      <c r="O61" s="16"/>
      <c r="P61" s="3"/>
      <c r="Q61" s="16"/>
      <c r="R61" s="3"/>
      <c r="S61" s="16"/>
      <c r="T61" s="3"/>
      <c r="U61" s="16"/>
      <c r="V61" s="3"/>
      <c r="W61" s="16"/>
      <c r="X61" s="3"/>
      <c r="Y61" s="16"/>
      <c r="Z61" s="3"/>
      <c r="AA61" s="16"/>
      <c r="AB61" s="3"/>
      <c r="AC61" s="16"/>
      <c r="AD61" s="3"/>
      <c r="AE61" s="16"/>
      <c r="AF61" s="3"/>
      <c r="AG61" s="16"/>
      <c r="AH61" s="3"/>
      <c r="AI61" s="16"/>
      <c r="AJ61" s="3"/>
      <c r="AK61" s="16"/>
      <c r="AL61" s="3"/>
      <c r="AM61" s="16"/>
      <c r="AN61" s="3"/>
      <c r="AO61" s="16"/>
      <c r="AP61" s="3"/>
      <c r="AQ61" s="16"/>
      <c r="AR61" s="3"/>
      <c r="AS61" s="16"/>
      <c r="AT61" s="16"/>
      <c r="AU61" s="16"/>
      <c r="AV61" s="3"/>
      <c r="AW61" s="16"/>
      <c r="AX61" s="3"/>
      <c r="AY61" s="16"/>
      <c r="AZ61" s="3"/>
      <c r="BA61" s="16"/>
      <c r="BB61" s="3"/>
      <c r="BC61" s="16"/>
      <c r="BD61" s="3"/>
      <c r="BE61" s="16"/>
      <c r="BF61" s="3"/>
      <c r="BG61" s="16"/>
      <c r="BH61" s="3"/>
      <c r="BI61" s="16"/>
      <c r="BJ61" s="3"/>
      <c r="BK61" s="16"/>
      <c r="BL61" s="3"/>
      <c r="BM61" s="16"/>
      <c r="BN61" s="16"/>
      <c r="BO61" s="16"/>
      <c r="BP61" s="3"/>
      <c r="BQ61" s="16"/>
      <c r="BR61" s="3"/>
      <c r="BS61" s="16"/>
      <c r="BT61" s="3"/>
      <c r="BU61" s="16"/>
      <c r="BV61" s="3"/>
      <c r="BW61" s="16"/>
      <c r="BX61" s="3"/>
      <c r="BY61" s="16"/>
      <c r="BZ61" s="3"/>
      <c r="CA61" s="16"/>
      <c r="CB61" s="3"/>
      <c r="CC61" s="16"/>
      <c r="CD61" s="3"/>
      <c r="CE61" s="16"/>
      <c r="CF61" s="3"/>
      <c r="CG61" s="16"/>
      <c r="CH61" s="3"/>
      <c r="CI61" s="16"/>
      <c r="CJ61" s="3"/>
      <c r="CK61" s="16"/>
      <c r="CL61" s="3"/>
      <c r="CM61" s="16"/>
      <c r="CN61" s="3"/>
      <c r="CO61" s="16"/>
      <c r="CP61" s="16"/>
      <c r="CQ61" s="16"/>
      <c r="CR61" s="3"/>
      <c r="CS61" s="16"/>
      <c r="CT61" s="16"/>
      <c r="CU61" s="16"/>
      <c r="CV61" s="3"/>
      <c r="CW61" s="16"/>
      <c r="CX61" s="16"/>
      <c r="CY61" s="16"/>
      <c r="CZ61" s="3"/>
      <c r="DA61" s="16"/>
      <c r="DB61" s="16"/>
      <c r="DC61" s="16"/>
      <c r="DD61" s="3"/>
      <c r="DE61" s="16"/>
      <c r="DF61" s="16"/>
      <c r="DG61" s="16"/>
      <c r="DH61" s="3"/>
      <c r="DI61" s="16"/>
      <c r="DJ61" s="3"/>
      <c r="DK61" s="16"/>
      <c r="DL61" s="3"/>
      <c r="DM61" s="16"/>
      <c r="DN61" s="3"/>
    </row>
    <row r="62" spans="1:118" x14ac:dyDescent="0.25">
      <c r="A62" s="2"/>
      <c r="B62" s="2"/>
      <c r="C62" s="2" t="s">
        <v>189</v>
      </c>
      <c r="D62" s="2"/>
      <c r="E62" s="2"/>
      <c r="F62" s="2"/>
      <c r="G62" s="2"/>
      <c r="H62" s="3"/>
      <c r="I62" s="16"/>
      <c r="J62" s="3"/>
      <c r="K62" s="16"/>
      <c r="L62" s="3"/>
      <c r="M62" s="16"/>
      <c r="N62" s="3"/>
      <c r="O62" s="16"/>
      <c r="P62" s="3"/>
      <c r="Q62" s="16"/>
      <c r="R62" s="3"/>
      <c r="S62" s="16"/>
      <c r="T62" s="3"/>
      <c r="U62" s="16"/>
      <c r="V62" s="3"/>
      <c r="W62" s="16"/>
      <c r="X62" s="3"/>
      <c r="Y62" s="16"/>
      <c r="Z62" s="3"/>
      <c r="AA62" s="16"/>
      <c r="AB62" s="3"/>
      <c r="AC62" s="16"/>
      <c r="AD62" s="3"/>
      <c r="AE62" s="16"/>
      <c r="AF62" s="3"/>
      <c r="AG62" s="16"/>
      <c r="AH62" s="3"/>
      <c r="AI62" s="16"/>
      <c r="AJ62" s="3"/>
      <c r="AK62" s="16"/>
      <c r="AL62" s="3"/>
      <c r="AM62" s="16"/>
      <c r="AN62" s="3"/>
      <c r="AO62" s="16"/>
      <c r="AP62" s="3"/>
      <c r="AQ62" s="16"/>
      <c r="AR62" s="3"/>
      <c r="AS62" s="16"/>
      <c r="AT62" s="16"/>
      <c r="AU62" s="16"/>
      <c r="AV62" s="3"/>
      <c r="AW62" s="16"/>
      <c r="AX62" s="3"/>
      <c r="AY62" s="16"/>
      <c r="AZ62" s="3"/>
      <c r="BA62" s="16"/>
      <c r="BB62" s="3"/>
      <c r="BC62" s="16"/>
      <c r="BD62" s="3"/>
      <c r="BE62" s="16"/>
      <c r="BF62" s="3"/>
      <c r="BG62" s="16"/>
      <c r="BH62" s="3"/>
      <c r="BI62" s="16"/>
      <c r="BJ62" s="3"/>
      <c r="BK62" s="16"/>
      <c r="BL62" s="3"/>
      <c r="BM62" s="16"/>
      <c r="BN62" s="16"/>
      <c r="BO62" s="16"/>
      <c r="BP62" s="3"/>
      <c r="BQ62" s="16"/>
      <c r="BR62" s="3"/>
      <c r="BS62" s="16"/>
      <c r="BT62" s="3"/>
      <c r="BU62" s="16"/>
      <c r="BV62" s="3"/>
      <c r="BW62" s="16"/>
      <c r="BX62" s="3"/>
      <c r="BY62" s="16"/>
      <c r="BZ62" s="3"/>
      <c r="CA62" s="16"/>
      <c r="CB62" s="3"/>
      <c r="CC62" s="16"/>
      <c r="CD62" s="3"/>
      <c r="CE62" s="16"/>
      <c r="CF62" s="3"/>
      <c r="CG62" s="16"/>
      <c r="CH62" s="3"/>
      <c r="CI62" s="16"/>
      <c r="CJ62" s="3"/>
      <c r="CK62" s="16"/>
      <c r="CL62" s="3"/>
      <c r="CM62" s="16"/>
      <c r="CN62" s="3"/>
      <c r="CO62" s="16"/>
      <c r="CP62" s="16"/>
      <c r="CQ62" s="16"/>
      <c r="CR62" s="3"/>
      <c r="CS62" s="16"/>
      <c r="CT62" s="16"/>
      <c r="CU62" s="16"/>
      <c r="CV62" s="3"/>
      <c r="CW62" s="16"/>
      <c r="CX62" s="16"/>
      <c r="CY62" s="16"/>
      <c r="CZ62" s="3"/>
      <c r="DA62" s="16"/>
      <c r="DB62" s="16"/>
      <c r="DC62" s="16"/>
      <c r="DD62" s="3"/>
      <c r="DE62" s="16"/>
      <c r="DF62" s="16"/>
      <c r="DG62" s="16"/>
      <c r="DH62" s="3"/>
      <c r="DI62" s="16"/>
      <c r="DJ62" s="3"/>
      <c r="DK62" s="16"/>
      <c r="DL62" s="3"/>
      <c r="DM62" s="16"/>
      <c r="DN62" s="3"/>
    </row>
    <row r="63" spans="1:118" ht="15.75" thickBot="1" x14ac:dyDescent="0.3">
      <c r="A63" s="2"/>
      <c r="B63" s="2"/>
      <c r="C63" s="2"/>
      <c r="D63" s="2" t="s">
        <v>190</v>
      </c>
      <c r="E63" s="2"/>
      <c r="F63" s="2"/>
      <c r="G63" s="2"/>
      <c r="H63" s="4">
        <v>0</v>
      </c>
      <c r="I63" s="16"/>
      <c r="J63" s="3"/>
      <c r="K63" s="16"/>
      <c r="L63" s="4">
        <v>15733.62</v>
      </c>
      <c r="M63" s="16"/>
      <c r="N63" s="3"/>
      <c r="O63" s="16"/>
      <c r="P63" s="4">
        <f>ROUND(H63+L63,5)</f>
        <v>15733.62</v>
      </c>
      <c r="Q63" s="16"/>
      <c r="R63" s="3"/>
      <c r="S63" s="16"/>
      <c r="T63" s="4">
        <v>0</v>
      </c>
      <c r="U63" s="16"/>
      <c r="V63" s="3"/>
      <c r="W63" s="16"/>
      <c r="X63" s="4">
        <v>0</v>
      </c>
      <c r="Y63" s="16"/>
      <c r="Z63" s="3"/>
      <c r="AA63" s="16"/>
      <c r="AB63" s="4">
        <v>0</v>
      </c>
      <c r="AC63" s="16"/>
      <c r="AD63" s="3"/>
      <c r="AE63" s="16"/>
      <c r="AF63" s="4">
        <v>0</v>
      </c>
      <c r="AG63" s="16"/>
      <c r="AH63" s="3"/>
      <c r="AI63" s="16"/>
      <c r="AJ63" s="4">
        <f>ROUND(X63+AB63+AF63,5)</f>
        <v>0</v>
      </c>
      <c r="AK63" s="16"/>
      <c r="AL63" s="3"/>
      <c r="AM63" s="16"/>
      <c r="AN63" s="4">
        <v>0</v>
      </c>
      <c r="AO63" s="16"/>
      <c r="AP63" s="3"/>
      <c r="AQ63" s="16"/>
      <c r="AR63" s="4">
        <v>0</v>
      </c>
      <c r="AS63" s="16"/>
      <c r="AT63" s="16"/>
      <c r="AU63" s="16"/>
      <c r="AV63" s="4">
        <v>0</v>
      </c>
      <c r="AW63" s="16"/>
      <c r="AX63" s="3"/>
      <c r="AY63" s="16"/>
      <c r="AZ63" s="4">
        <f>ROUND(AR63+AV63,5)</f>
        <v>0</v>
      </c>
      <c r="BA63" s="16"/>
      <c r="BB63" s="3"/>
      <c r="BC63" s="16"/>
      <c r="BD63" s="4">
        <v>0</v>
      </c>
      <c r="BE63" s="16"/>
      <c r="BF63" s="3"/>
      <c r="BG63" s="16"/>
      <c r="BH63" s="4">
        <v>0</v>
      </c>
      <c r="BI63" s="16"/>
      <c r="BJ63" s="3"/>
      <c r="BK63" s="16"/>
      <c r="BL63" s="4">
        <v>0</v>
      </c>
      <c r="BM63" s="16"/>
      <c r="BN63" s="16"/>
      <c r="BO63" s="16"/>
      <c r="BP63" s="4">
        <f>ROUND(BD63+BH63+BL63,5)</f>
        <v>0</v>
      </c>
      <c r="BQ63" s="16"/>
      <c r="BR63" s="3"/>
      <c r="BS63" s="16"/>
      <c r="BT63" s="4">
        <v>0</v>
      </c>
      <c r="BU63" s="16"/>
      <c r="BV63" s="3"/>
      <c r="BW63" s="16"/>
      <c r="BX63" s="4">
        <v>0</v>
      </c>
      <c r="BY63" s="16"/>
      <c r="BZ63" s="3"/>
      <c r="CA63" s="16"/>
      <c r="CB63" s="4">
        <v>0</v>
      </c>
      <c r="CC63" s="16"/>
      <c r="CD63" s="3"/>
      <c r="CE63" s="16"/>
      <c r="CF63" s="4">
        <f>ROUND(BT63+BX63+CB63,5)</f>
        <v>0</v>
      </c>
      <c r="CG63" s="16"/>
      <c r="CH63" s="3"/>
      <c r="CI63" s="16"/>
      <c r="CJ63" s="4">
        <f>ROUND(AJ63+AN63+AZ63+BP63+CF63,5)</f>
        <v>0</v>
      </c>
      <c r="CK63" s="16"/>
      <c r="CL63" s="3"/>
      <c r="CM63" s="16"/>
      <c r="CN63" s="4">
        <v>0</v>
      </c>
      <c r="CO63" s="16"/>
      <c r="CP63" s="16"/>
      <c r="CQ63" s="16"/>
      <c r="CR63" s="4">
        <v>0</v>
      </c>
      <c r="CS63" s="16"/>
      <c r="CT63" s="16"/>
      <c r="CU63" s="16"/>
      <c r="CV63" s="4">
        <v>0</v>
      </c>
      <c r="CW63" s="16"/>
      <c r="CX63" s="16"/>
      <c r="CY63" s="16"/>
      <c r="CZ63" s="4">
        <f>ROUND(CN63+CR63+CV63,5)</f>
        <v>0</v>
      </c>
      <c r="DA63" s="16"/>
      <c r="DB63" s="16"/>
      <c r="DC63" s="16"/>
      <c r="DD63" s="4">
        <v>0</v>
      </c>
      <c r="DE63" s="16"/>
      <c r="DF63" s="16"/>
      <c r="DG63" s="16"/>
      <c r="DH63" s="4">
        <v>0</v>
      </c>
      <c r="DI63" s="16"/>
      <c r="DJ63" s="4">
        <v>0</v>
      </c>
      <c r="DK63" s="16"/>
      <c r="DL63" s="4">
        <f>ROUND(P63+T63+CJ63+CZ63+DD63+DH63,5)</f>
        <v>15733.62</v>
      </c>
      <c r="DM63" s="16"/>
      <c r="DN63" s="4">
        <f>ROUND(R63+V63+CL63+DB63+DF63+DJ63,5)</f>
        <v>0</v>
      </c>
    </row>
    <row r="64" spans="1:118" ht="15.75" thickBot="1" x14ac:dyDescent="0.3">
      <c r="A64" s="2"/>
      <c r="B64" s="2"/>
      <c r="C64" s="2" t="s">
        <v>191</v>
      </c>
      <c r="D64" s="2"/>
      <c r="E64" s="2"/>
      <c r="F64" s="2"/>
      <c r="G64" s="2"/>
      <c r="H64" s="7">
        <f>ROUND(SUM(H62:H63),5)</f>
        <v>0</v>
      </c>
      <c r="I64" s="16"/>
      <c r="J64" s="3"/>
      <c r="K64" s="16"/>
      <c r="L64" s="7">
        <f>ROUND(SUM(L62:L63),5)</f>
        <v>15733.62</v>
      </c>
      <c r="M64" s="16"/>
      <c r="N64" s="3"/>
      <c r="O64" s="16"/>
      <c r="P64" s="7">
        <f>ROUND(H64+L64,5)</f>
        <v>15733.62</v>
      </c>
      <c r="Q64" s="16"/>
      <c r="R64" s="3"/>
      <c r="S64" s="16"/>
      <c r="T64" s="7">
        <f>ROUND(SUM(T62:T63),5)</f>
        <v>0</v>
      </c>
      <c r="U64" s="16"/>
      <c r="V64" s="3"/>
      <c r="W64" s="16"/>
      <c r="X64" s="7">
        <f>ROUND(SUM(X62:X63),5)</f>
        <v>0</v>
      </c>
      <c r="Y64" s="16"/>
      <c r="Z64" s="3"/>
      <c r="AA64" s="16"/>
      <c r="AB64" s="7">
        <f>ROUND(SUM(AB62:AB63),5)</f>
        <v>0</v>
      </c>
      <c r="AC64" s="16"/>
      <c r="AD64" s="3"/>
      <c r="AE64" s="16"/>
      <c r="AF64" s="7">
        <f>ROUND(SUM(AF62:AF63),5)</f>
        <v>0</v>
      </c>
      <c r="AG64" s="16"/>
      <c r="AH64" s="3"/>
      <c r="AI64" s="16"/>
      <c r="AJ64" s="7">
        <f>ROUND(X64+AB64+AF64,5)</f>
        <v>0</v>
      </c>
      <c r="AK64" s="16"/>
      <c r="AL64" s="3"/>
      <c r="AM64" s="16"/>
      <c r="AN64" s="7">
        <f>ROUND(SUM(AN62:AN63),5)</f>
        <v>0</v>
      </c>
      <c r="AO64" s="16"/>
      <c r="AP64" s="3"/>
      <c r="AQ64" s="16"/>
      <c r="AR64" s="7">
        <f>ROUND(SUM(AR62:AR63),5)</f>
        <v>0</v>
      </c>
      <c r="AS64" s="16"/>
      <c r="AT64" s="16"/>
      <c r="AU64" s="16"/>
      <c r="AV64" s="7">
        <f>ROUND(SUM(AV62:AV63),5)</f>
        <v>0</v>
      </c>
      <c r="AW64" s="16"/>
      <c r="AX64" s="3"/>
      <c r="AY64" s="16"/>
      <c r="AZ64" s="7">
        <f>ROUND(AR64+AV64,5)</f>
        <v>0</v>
      </c>
      <c r="BA64" s="16"/>
      <c r="BB64" s="3"/>
      <c r="BC64" s="16"/>
      <c r="BD64" s="7">
        <f>ROUND(SUM(BD62:BD63),5)</f>
        <v>0</v>
      </c>
      <c r="BE64" s="16"/>
      <c r="BF64" s="3"/>
      <c r="BG64" s="16"/>
      <c r="BH64" s="7">
        <f>ROUND(SUM(BH62:BH63),5)</f>
        <v>0</v>
      </c>
      <c r="BI64" s="16"/>
      <c r="BJ64" s="3"/>
      <c r="BK64" s="16"/>
      <c r="BL64" s="7">
        <f>ROUND(SUM(BL62:BL63),5)</f>
        <v>0</v>
      </c>
      <c r="BM64" s="16"/>
      <c r="BN64" s="16"/>
      <c r="BO64" s="16"/>
      <c r="BP64" s="7">
        <f>ROUND(BD64+BH64+BL64,5)</f>
        <v>0</v>
      </c>
      <c r="BQ64" s="16"/>
      <c r="BR64" s="3"/>
      <c r="BS64" s="16"/>
      <c r="BT64" s="7">
        <f>ROUND(SUM(BT62:BT63),5)</f>
        <v>0</v>
      </c>
      <c r="BU64" s="16"/>
      <c r="BV64" s="3"/>
      <c r="BW64" s="16"/>
      <c r="BX64" s="7">
        <f>ROUND(SUM(BX62:BX63),5)</f>
        <v>0</v>
      </c>
      <c r="BY64" s="16"/>
      <c r="BZ64" s="3"/>
      <c r="CA64" s="16"/>
      <c r="CB64" s="7">
        <f>ROUND(SUM(CB62:CB63),5)</f>
        <v>0</v>
      </c>
      <c r="CC64" s="16"/>
      <c r="CD64" s="3"/>
      <c r="CE64" s="16"/>
      <c r="CF64" s="7">
        <f>ROUND(BT64+BX64+CB64,5)</f>
        <v>0</v>
      </c>
      <c r="CG64" s="16"/>
      <c r="CH64" s="3"/>
      <c r="CI64" s="16"/>
      <c r="CJ64" s="7">
        <f>ROUND(AJ64+AN64+AZ64+BP64+CF64,5)</f>
        <v>0</v>
      </c>
      <c r="CK64" s="16"/>
      <c r="CL64" s="3"/>
      <c r="CM64" s="16"/>
      <c r="CN64" s="7">
        <f>ROUND(SUM(CN62:CN63),5)</f>
        <v>0</v>
      </c>
      <c r="CO64" s="16"/>
      <c r="CP64" s="16"/>
      <c r="CQ64" s="16"/>
      <c r="CR64" s="7">
        <f>ROUND(SUM(CR62:CR63),5)</f>
        <v>0</v>
      </c>
      <c r="CS64" s="16"/>
      <c r="CT64" s="16"/>
      <c r="CU64" s="16"/>
      <c r="CV64" s="7">
        <f>ROUND(SUM(CV62:CV63),5)</f>
        <v>0</v>
      </c>
      <c r="CW64" s="16"/>
      <c r="CX64" s="16"/>
      <c r="CY64" s="16"/>
      <c r="CZ64" s="7">
        <f>ROUND(CN64+CR64+CV64,5)</f>
        <v>0</v>
      </c>
      <c r="DA64" s="16"/>
      <c r="DB64" s="16"/>
      <c r="DC64" s="16"/>
      <c r="DD64" s="7">
        <f>ROUND(SUM(DD62:DD63),5)</f>
        <v>0</v>
      </c>
      <c r="DE64" s="16"/>
      <c r="DF64" s="16"/>
      <c r="DG64" s="16"/>
      <c r="DH64" s="7">
        <f>ROUND(SUM(DH62:DH63),5)</f>
        <v>0</v>
      </c>
      <c r="DI64" s="16"/>
      <c r="DJ64" s="7">
        <f>ROUND(SUM(DJ62:DJ63),5)</f>
        <v>0</v>
      </c>
      <c r="DK64" s="16"/>
      <c r="DL64" s="7">
        <f>ROUND(P64+T64+CJ64+CZ64+DD64+DH64,5)</f>
        <v>15733.62</v>
      </c>
      <c r="DM64" s="16"/>
      <c r="DN64" s="7">
        <f>ROUND(R64+V64+CL64+DB64+DF64+DJ64,5)</f>
        <v>0</v>
      </c>
    </row>
    <row r="65" spans="1:118" ht="15.75" thickBot="1" x14ac:dyDescent="0.3">
      <c r="A65" s="2"/>
      <c r="B65" s="2" t="s">
        <v>192</v>
      </c>
      <c r="C65" s="2"/>
      <c r="D65" s="2"/>
      <c r="E65" s="2"/>
      <c r="F65" s="2"/>
      <c r="G65" s="2"/>
      <c r="H65" s="7">
        <f>ROUND(H61-H64,5)</f>
        <v>0</v>
      </c>
      <c r="I65" s="16"/>
      <c r="J65" s="4"/>
      <c r="K65" s="16"/>
      <c r="L65" s="7">
        <f>ROUND(L61-L64,5)</f>
        <v>-15733.62</v>
      </c>
      <c r="M65" s="16"/>
      <c r="N65" s="4"/>
      <c r="O65" s="16"/>
      <c r="P65" s="7">
        <f>ROUND(H65+L65,5)</f>
        <v>-15733.62</v>
      </c>
      <c r="Q65" s="16"/>
      <c r="R65" s="4"/>
      <c r="S65" s="16"/>
      <c r="T65" s="7">
        <f>ROUND(T61-T64,5)</f>
        <v>0</v>
      </c>
      <c r="U65" s="16"/>
      <c r="V65" s="4"/>
      <c r="W65" s="16"/>
      <c r="X65" s="7">
        <f>ROUND(X61-X64,5)</f>
        <v>0</v>
      </c>
      <c r="Y65" s="16"/>
      <c r="Z65" s="4"/>
      <c r="AA65" s="16"/>
      <c r="AB65" s="7">
        <f>ROUND(AB61-AB64,5)</f>
        <v>0</v>
      </c>
      <c r="AC65" s="16"/>
      <c r="AD65" s="4"/>
      <c r="AE65" s="16"/>
      <c r="AF65" s="7">
        <f>ROUND(AF61-AF64,5)</f>
        <v>0</v>
      </c>
      <c r="AG65" s="16"/>
      <c r="AH65" s="4"/>
      <c r="AI65" s="16"/>
      <c r="AJ65" s="7">
        <f>ROUND(X65+AB65+AF65,5)</f>
        <v>0</v>
      </c>
      <c r="AK65" s="16"/>
      <c r="AL65" s="4"/>
      <c r="AM65" s="16"/>
      <c r="AN65" s="7">
        <f>ROUND(AN61-AN64,5)</f>
        <v>0</v>
      </c>
      <c r="AO65" s="16"/>
      <c r="AP65" s="4"/>
      <c r="AQ65" s="16"/>
      <c r="AR65" s="7">
        <f>ROUND(AR61-AR64,5)</f>
        <v>0</v>
      </c>
      <c r="AS65" s="16"/>
      <c r="AT65" s="16"/>
      <c r="AU65" s="16"/>
      <c r="AV65" s="7">
        <f>ROUND(AV61-AV64,5)</f>
        <v>0</v>
      </c>
      <c r="AW65" s="16"/>
      <c r="AX65" s="4"/>
      <c r="AY65" s="16"/>
      <c r="AZ65" s="7">
        <f>ROUND(AR65+AV65,5)</f>
        <v>0</v>
      </c>
      <c r="BA65" s="16"/>
      <c r="BB65" s="4"/>
      <c r="BC65" s="16"/>
      <c r="BD65" s="7">
        <f>ROUND(BD61-BD64,5)</f>
        <v>0</v>
      </c>
      <c r="BE65" s="16"/>
      <c r="BF65" s="4"/>
      <c r="BG65" s="16"/>
      <c r="BH65" s="7">
        <f>ROUND(BH61-BH64,5)</f>
        <v>0</v>
      </c>
      <c r="BI65" s="16"/>
      <c r="BJ65" s="4"/>
      <c r="BK65" s="16"/>
      <c r="BL65" s="7">
        <f>ROUND(BL61-BL64,5)</f>
        <v>0</v>
      </c>
      <c r="BM65" s="16"/>
      <c r="BN65" s="16"/>
      <c r="BO65" s="16"/>
      <c r="BP65" s="7">
        <f>ROUND(BD65+BH65+BL65,5)</f>
        <v>0</v>
      </c>
      <c r="BQ65" s="16"/>
      <c r="BR65" s="4"/>
      <c r="BS65" s="16"/>
      <c r="BT65" s="7">
        <f>ROUND(BT61-BT64,5)</f>
        <v>0</v>
      </c>
      <c r="BU65" s="16"/>
      <c r="BV65" s="4"/>
      <c r="BW65" s="16"/>
      <c r="BX65" s="7">
        <f>ROUND(BX61-BX64,5)</f>
        <v>0</v>
      </c>
      <c r="BY65" s="16"/>
      <c r="BZ65" s="4"/>
      <c r="CA65" s="16"/>
      <c r="CB65" s="7">
        <f>ROUND(CB61-CB64,5)</f>
        <v>0</v>
      </c>
      <c r="CC65" s="16"/>
      <c r="CD65" s="4"/>
      <c r="CE65" s="16"/>
      <c r="CF65" s="7">
        <f>ROUND(BT65+BX65+CB65,5)</f>
        <v>0</v>
      </c>
      <c r="CG65" s="16"/>
      <c r="CH65" s="4"/>
      <c r="CI65" s="16"/>
      <c r="CJ65" s="7">
        <f>ROUND(AJ65+AN65+AZ65+BP65+CF65,5)</f>
        <v>0</v>
      </c>
      <c r="CK65" s="16"/>
      <c r="CL65" s="4"/>
      <c r="CM65" s="16"/>
      <c r="CN65" s="7">
        <f>ROUND(CN61-CN64,5)</f>
        <v>0</v>
      </c>
      <c r="CO65" s="16"/>
      <c r="CP65" s="16"/>
      <c r="CQ65" s="16"/>
      <c r="CR65" s="7">
        <f>ROUND(CR61-CR64,5)</f>
        <v>0</v>
      </c>
      <c r="CS65" s="16"/>
      <c r="CT65" s="16"/>
      <c r="CU65" s="16"/>
      <c r="CV65" s="7">
        <f>ROUND(CV61-CV64,5)</f>
        <v>0</v>
      </c>
      <c r="CW65" s="16"/>
      <c r="CX65" s="16"/>
      <c r="CY65" s="16"/>
      <c r="CZ65" s="7">
        <f>ROUND(CN65+CR65+CV65,5)</f>
        <v>0</v>
      </c>
      <c r="DA65" s="16"/>
      <c r="DB65" s="16"/>
      <c r="DC65" s="16"/>
      <c r="DD65" s="7">
        <f>ROUND(DD61-DD64,5)</f>
        <v>0</v>
      </c>
      <c r="DE65" s="16"/>
      <c r="DF65" s="16"/>
      <c r="DG65" s="16"/>
      <c r="DH65" s="7">
        <f>ROUND(DH61-DH64,5)</f>
        <v>0</v>
      </c>
      <c r="DI65" s="16"/>
      <c r="DJ65" s="7">
        <f>ROUND(DJ61-DJ64,5)</f>
        <v>0</v>
      </c>
      <c r="DK65" s="16"/>
      <c r="DL65" s="7">
        <f>ROUND(P65+T65+CJ65+CZ65+DD65+DH65,5)</f>
        <v>-15733.62</v>
      </c>
      <c r="DM65" s="16"/>
      <c r="DN65" s="7">
        <f>ROUND(R65+V65+CL65+DB65+DF65+DJ65,5)</f>
        <v>0</v>
      </c>
    </row>
    <row r="66" spans="1:118" s="9" customFormat="1" ht="12" thickBot="1" x14ac:dyDescent="0.25">
      <c r="A66" s="2" t="s">
        <v>67</v>
      </c>
      <c r="B66" s="2"/>
      <c r="C66" s="2"/>
      <c r="D66" s="2"/>
      <c r="E66" s="2"/>
      <c r="F66" s="2"/>
      <c r="G66" s="2"/>
      <c r="H66" s="8">
        <f>ROUND(H60+H65,5)</f>
        <v>-22596.25</v>
      </c>
      <c r="I66" s="2"/>
      <c r="J66" s="8">
        <f>ROUND(J60+J65,5)</f>
        <v>-23456</v>
      </c>
      <c r="K66" s="2"/>
      <c r="L66" s="8">
        <f>ROUND(L60+L65,5)</f>
        <v>99575.99</v>
      </c>
      <c r="M66" s="2"/>
      <c r="N66" s="8">
        <f>ROUND(N60+N65,5)</f>
        <v>126307</v>
      </c>
      <c r="O66" s="2"/>
      <c r="P66" s="8">
        <f>ROUND(H66+L66,5)</f>
        <v>76979.740000000005</v>
      </c>
      <c r="Q66" s="2"/>
      <c r="R66" s="8">
        <f>ROUND(J66+N66,5)</f>
        <v>102851</v>
      </c>
      <c r="S66" s="2"/>
      <c r="T66" s="8">
        <f>ROUND(T60+T65,5)</f>
        <v>21769.52</v>
      </c>
      <c r="U66" s="2"/>
      <c r="V66" s="8">
        <f>ROUND(V60+V65,5)</f>
        <v>68037</v>
      </c>
      <c r="W66" s="2"/>
      <c r="X66" s="8">
        <f>ROUND(X60+X65,5)</f>
        <v>-2144.16</v>
      </c>
      <c r="Y66" s="2"/>
      <c r="Z66" s="8">
        <f>ROUND(Z60+Z65,5)</f>
        <v>-2811</v>
      </c>
      <c r="AA66" s="2"/>
      <c r="AB66" s="8">
        <f>ROUND(AB60+AB65,5)</f>
        <v>0</v>
      </c>
      <c r="AC66" s="2"/>
      <c r="AD66" s="8">
        <f>ROUND(AD60+AD65,5)</f>
        <v>0</v>
      </c>
      <c r="AE66" s="2"/>
      <c r="AF66" s="8">
        <f>ROUND(AF60+AF65,5)</f>
        <v>-9009.4500000000007</v>
      </c>
      <c r="AG66" s="2"/>
      <c r="AH66" s="8">
        <f>ROUND(AH60+AH65,5)</f>
        <v>-15398</v>
      </c>
      <c r="AI66" s="2"/>
      <c r="AJ66" s="8">
        <f>ROUND(X66+AB66+AF66,5)</f>
        <v>-11153.61</v>
      </c>
      <c r="AK66" s="2"/>
      <c r="AL66" s="8">
        <f>ROUND(Z66+AD66+AH66,5)</f>
        <v>-18209</v>
      </c>
      <c r="AM66" s="2"/>
      <c r="AN66" s="8">
        <f>ROUND(AN60+AN65,5)</f>
        <v>-2886.87</v>
      </c>
      <c r="AO66" s="2"/>
      <c r="AP66" s="8">
        <f>ROUND(AP60+AP65,5)</f>
        <v>-6115</v>
      </c>
      <c r="AQ66" s="2"/>
      <c r="AR66" s="8">
        <f>ROUND(AR60+AR65,5)</f>
        <v>25778.42</v>
      </c>
      <c r="AS66" s="2"/>
      <c r="AT66" s="2"/>
      <c r="AU66" s="2"/>
      <c r="AV66" s="8">
        <f>ROUND(AV60+AV65,5)</f>
        <v>-16883.990000000002</v>
      </c>
      <c r="AW66" s="2"/>
      <c r="AX66" s="8">
        <f>ROUND(AX60+AX65,5)</f>
        <v>-21757</v>
      </c>
      <c r="AY66" s="2"/>
      <c r="AZ66" s="8">
        <f>ROUND(AR66+AV66,5)</f>
        <v>8894.43</v>
      </c>
      <c r="BA66" s="2"/>
      <c r="BB66" s="8">
        <f>ROUND(AT66+AX66,5)</f>
        <v>-21757</v>
      </c>
      <c r="BC66" s="2"/>
      <c r="BD66" s="8">
        <f>ROUND(BD60+BD65,5)</f>
        <v>38613.410000000003</v>
      </c>
      <c r="BE66" s="2"/>
      <c r="BF66" s="8">
        <f>ROUND(BF60+BF65,5)</f>
        <v>20547</v>
      </c>
      <c r="BG66" s="2"/>
      <c r="BH66" s="8">
        <f>ROUND(BH60+BH65,5)</f>
        <v>3270.03</v>
      </c>
      <c r="BI66" s="2"/>
      <c r="BJ66" s="8">
        <f>ROUND(BJ60+BJ65,5)</f>
        <v>-2653</v>
      </c>
      <c r="BK66" s="2"/>
      <c r="BL66" s="8">
        <f>ROUND(BL60+BL65,5)</f>
        <v>0</v>
      </c>
      <c r="BM66" s="2"/>
      <c r="BN66" s="2"/>
      <c r="BO66" s="2"/>
      <c r="BP66" s="8">
        <f>ROUND(BD66+BH66+BL66,5)</f>
        <v>41883.440000000002</v>
      </c>
      <c r="BQ66" s="2"/>
      <c r="BR66" s="8">
        <f>ROUND(BF66+BJ66+BN66,5)</f>
        <v>17894</v>
      </c>
      <c r="BS66" s="2"/>
      <c r="BT66" s="8">
        <f>ROUND(BT60+BT65,5)</f>
        <v>-13649.27</v>
      </c>
      <c r="BU66" s="2"/>
      <c r="BV66" s="8">
        <f>ROUND(BV60+BV65,5)</f>
        <v>0</v>
      </c>
      <c r="BW66" s="2"/>
      <c r="BX66" s="8">
        <f>ROUND(BX60+BX65,5)</f>
        <v>37866.83</v>
      </c>
      <c r="BY66" s="2"/>
      <c r="BZ66" s="8">
        <f>ROUND(BZ60+BZ65,5)</f>
        <v>0</v>
      </c>
      <c r="CA66" s="2"/>
      <c r="CB66" s="8">
        <f>ROUND(CB60+CB65,5)</f>
        <v>-78485.27</v>
      </c>
      <c r="CC66" s="2"/>
      <c r="CD66" s="8">
        <f>ROUND(CD60+CD65,5)</f>
        <v>-105672</v>
      </c>
      <c r="CE66" s="2"/>
      <c r="CF66" s="8">
        <f>ROUND(BT66+BX66+CB66,5)</f>
        <v>-54267.71</v>
      </c>
      <c r="CG66" s="2"/>
      <c r="CH66" s="8">
        <f>ROUND(BV66+BZ66+CD66,5)</f>
        <v>-105672</v>
      </c>
      <c r="CI66" s="2"/>
      <c r="CJ66" s="8">
        <f>ROUND(AJ66+AN66+AZ66+BP66+CF66,5)</f>
        <v>-17530.32</v>
      </c>
      <c r="CK66" s="2"/>
      <c r="CL66" s="8">
        <f>ROUND(AL66+AP66+BB66+BR66+CH66,5)</f>
        <v>-133859</v>
      </c>
      <c r="CM66" s="2"/>
      <c r="CN66" s="8">
        <f>ROUND(CN60+CN65,5)</f>
        <v>0</v>
      </c>
      <c r="CO66" s="2"/>
      <c r="CP66" s="2"/>
      <c r="CQ66" s="2"/>
      <c r="CR66" s="8">
        <f>ROUND(CR60+CR65,5)</f>
        <v>-0.02</v>
      </c>
      <c r="CS66" s="2"/>
      <c r="CT66" s="2"/>
      <c r="CU66" s="2"/>
      <c r="CV66" s="8">
        <f>ROUND(CV60+CV65,5)</f>
        <v>0</v>
      </c>
      <c r="CW66" s="2"/>
      <c r="CX66" s="2"/>
      <c r="CY66" s="2"/>
      <c r="CZ66" s="8">
        <f>ROUND(CN66+CR66+CV66,5)</f>
        <v>-0.02</v>
      </c>
      <c r="DA66" s="2"/>
      <c r="DB66" s="2"/>
      <c r="DC66" s="2"/>
      <c r="DD66" s="8">
        <f>ROUND(DD60+DD65,5)</f>
        <v>0</v>
      </c>
      <c r="DE66" s="2"/>
      <c r="DF66" s="2"/>
      <c r="DG66" s="2"/>
      <c r="DH66" s="8">
        <f>ROUND(DH60+DH65,5)</f>
        <v>-0.03</v>
      </c>
      <c r="DI66" s="2"/>
      <c r="DJ66" s="8">
        <f>ROUND(DJ60+DJ65,5)</f>
        <v>0</v>
      </c>
      <c r="DK66" s="2"/>
      <c r="DL66" s="8">
        <f>ROUND(P66+T66+CJ66+CZ66+DD66+DH66,5)</f>
        <v>81218.89</v>
      </c>
      <c r="DM66" s="2"/>
      <c r="DN66" s="8">
        <f>ROUND(R66+V66+CL66+DB66+DF66+DJ66,5)</f>
        <v>37029</v>
      </c>
    </row>
    <row r="67" spans="1:118" ht="15.75" thickTop="1" x14ac:dyDescent="0.25"/>
  </sheetData>
  <pageMargins left="0.2" right="0.2" top="1" bottom="0.5" header="0.1" footer="0.3"/>
  <pageSetup scale="85" orientation="portrait" r:id="rId1"/>
  <headerFooter>
    <oddHeader>&amp;L&amp;"Arial,Bold"&amp;8 11:36 AM
 09/03/19
 Accrual Basis&amp;C&amp;"Arial,Bold"&amp;12 League of Women Voters of California
&amp;14 Statement of Activities Budget vs. Actual
&amp;10 July 2018 through June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400050</xdr:colOff>
                <xdr:row>1</xdr:row>
                <xdr:rowOff>38100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400050</xdr:colOff>
                <xdr:row>1</xdr:row>
                <xdr:rowOff>38100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D84"/>
  <sheetViews>
    <sheetView workbookViewId="0">
      <pane xSplit="7" ySplit="1" topLeftCell="H65" activePane="bottomRight" state="frozenSplit"/>
      <selection pane="topRight" activeCell="H1" sqref="H1"/>
      <selection pane="bottomLeft" activeCell="A2" sqref="A2"/>
      <selection pane="bottomRight" activeCell="AD71" sqref="AD71"/>
    </sheetView>
  </sheetViews>
  <sheetFormatPr defaultRowHeight="15" x14ac:dyDescent="0.25"/>
  <cols>
    <col min="1" max="6" width="3" style="13" customWidth="1"/>
    <col min="7" max="7" width="26.7109375" style="13" customWidth="1"/>
    <col min="8" max="8" width="8.7109375" style="14" bestFit="1" customWidth="1"/>
    <col min="9" max="9" width="2.28515625" style="14" customWidth="1"/>
    <col min="10" max="10" width="8.85546875" style="14" bestFit="1" customWidth="1"/>
    <col min="11" max="11" width="2.28515625" style="14" customWidth="1"/>
    <col min="12" max="12" width="8.7109375" style="14" bestFit="1" customWidth="1"/>
    <col min="13" max="13" width="2.28515625" style="14" customWidth="1"/>
    <col min="14" max="14" width="8.7109375" style="14" bestFit="1" customWidth="1"/>
    <col min="15" max="15" width="2.28515625" style="14" customWidth="1"/>
    <col min="16" max="16" width="8.7109375" style="14" bestFit="1" customWidth="1"/>
    <col min="17" max="17" width="2.28515625" style="14" customWidth="1"/>
    <col min="18" max="18" width="8.7109375" style="14" bestFit="1" customWidth="1"/>
    <col min="19" max="19" width="2.28515625" style="14" customWidth="1"/>
    <col min="20" max="20" width="8.7109375" style="14" bestFit="1" customWidth="1"/>
    <col min="21" max="21" width="2.28515625" style="14" customWidth="1"/>
    <col min="22" max="22" width="8.7109375" style="14" bestFit="1" customWidth="1"/>
    <col min="23" max="23" width="2.28515625" style="14" customWidth="1"/>
    <col min="24" max="24" width="8.7109375" style="14" bestFit="1" customWidth="1"/>
    <col min="25" max="25" width="2.28515625" style="14" customWidth="1"/>
    <col min="26" max="26" width="8.7109375" style="14" bestFit="1" customWidth="1"/>
    <col min="27" max="27" width="2.28515625" style="14" customWidth="1"/>
    <col min="28" max="28" width="8.85546875" style="14" bestFit="1" customWidth="1"/>
    <col min="29" max="29" width="2.28515625" style="14" customWidth="1"/>
    <col min="30" max="30" width="8.7109375" style="14" bestFit="1" customWidth="1"/>
  </cols>
  <sheetData>
    <row r="1" spans="1:30" s="12" customFormat="1" ht="15.75" thickBot="1" x14ac:dyDescent="0.3">
      <c r="A1" s="10"/>
      <c r="B1" s="10"/>
      <c r="C1" s="10"/>
      <c r="D1" s="10"/>
      <c r="E1" s="10"/>
      <c r="F1" s="10"/>
      <c r="G1" s="10"/>
      <c r="H1" s="11" t="s">
        <v>70</v>
      </c>
      <c r="I1" s="15"/>
      <c r="J1" s="11" t="s">
        <v>71</v>
      </c>
      <c r="K1" s="15"/>
      <c r="L1" s="11" t="s">
        <v>72</v>
      </c>
      <c r="M1" s="15"/>
      <c r="N1" s="11" t="s">
        <v>73</v>
      </c>
      <c r="O1" s="15"/>
      <c r="P1" s="11" t="s">
        <v>74</v>
      </c>
      <c r="Q1" s="15"/>
      <c r="R1" s="11" t="s">
        <v>75</v>
      </c>
      <c r="S1" s="15"/>
      <c r="T1" s="11" t="s">
        <v>76</v>
      </c>
      <c r="U1" s="15"/>
      <c r="V1" s="11" t="s">
        <v>77</v>
      </c>
      <c r="W1" s="15"/>
      <c r="X1" s="11" t="s">
        <v>78</v>
      </c>
      <c r="Y1" s="15"/>
      <c r="Z1" s="11" t="s">
        <v>79</v>
      </c>
      <c r="AA1" s="15"/>
      <c r="AB1" s="11" t="s">
        <v>80</v>
      </c>
      <c r="AC1" s="15"/>
      <c r="AD1" s="11" t="s">
        <v>0</v>
      </c>
    </row>
    <row r="2" spans="1:30" ht="15.75" thickTop="1" x14ac:dyDescent="0.25">
      <c r="A2" s="2" t="s">
        <v>1</v>
      </c>
      <c r="B2" s="2"/>
      <c r="C2" s="2"/>
      <c r="D2" s="2"/>
      <c r="E2" s="2"/>
      <c r="F2" s="2"/>
      <c r="G2" s="2"/>
      <c r="H2" s="3"/>
      <c r="I2" s="16"/>
      <c r="J2" s="3"/>
      <c r="K2" s="16"/>
      <c r="L2" s="3"/>
      <c r="M2" s="16"/>
      <c r="N2" s="3"/>
      <c r="O2" s="16"/>
      <c r="P2" s="3"/>
      <c r="Q2" s="16"/>
      <c r="R2" s="3"/>
      <c r="S2" s="16"/>
      <c r="T2" s="3"/>
      <c r="U2" s="16"/>
      <c r="V2" s="3"/>
      <c r="W2" s="16"/>
      <c r="X2" s="3"/>
      <c r="Y2" s="16"/>
      <c r="Z2" s="3"/>
      <c r="AA2" s="16"/>
      <c r="AB2" s="3"/>
      <c r="AC2" s="16"/>
      <c r="AD2" s="3"/>
    </row>
    <row r="3" spans="1:30" x14ac:dyDescent="0.25">
      <c r="A3" s="2"/>
      <c r="B3" s="2" t="s">
        <v>2</v>
      </c>
      <c r="C3" s="2"/>
      <c r="D3" s="2"/>
      <c r="E3" s="2"/>
      <c r="F3" s="2"/>
      <c r="G3" s="2"/>
      <c r="H3" s="3"/>
      <c r="I3" s="16"/>
      <c r="J3" s="3"/>
      <c r="K3" s="16"/>
      <c r="L3" s="3"/>
      <c r="M3" s="16"/>
      <c r="N3" s="3"/>
      <c r="O3" s="16"/>
      <c r="P3" s="3"/>
      <c r="Q3" s="16"/>
      <c r="R3" s="3"/>
      <c r="S3" s="16"/>
      <c r="T3" s="3"/>
      <c r="U3" s="16"/>
      <c r="V3" s="3"/>
      <c r="W3" s="16"/>
      <c r="X3" s="3"/>
      <c r="Y3" s="16"/>
      <c r="Z3" s="3"/>
      <c r="AA3" s="16"/>
      <c r="AB3" s="3"/>
      <c r="AC3" s="16"/>
      <c r="AD3" s="3"/>
    </row>
    <row r="4" spans="1:30" x14ac:dyDescent="0.25">
      <c r="A4" s="2"/>
      <c r="B4" s="2"/>
      <c r="C4" s="2" t="s">
        <v>3</v>
      </c>
      <c r="D4" s="2"/>
      <c r="E4" s="2"/>
      <c r="F4" s="2"/>
      <c r="G4" s="2"/>
      <c r="H4" s="3"/>
      <c r="I4" s="16"/>
      <c r="J4" s="3"/>
      <c r="K4" s="16"/>
      <c r="L4" s="3"/>
      <c r="M4" s="16"/>
      <c r="N4" s="3"/>
      <c r="O4" s="16"/>
      <c r="P4" s="3"/>
      <c r="Q4" s="16"/>
      <c r="R4" s="3"/>
      <c r="S4" s="16"/>
      <c r="T4" s="3"/>
      <c r="U4" s="16"/>
      <c r="V4" s="3"/>
      <c r="W4" s="16"/>
      <c r="X4" s="3"/>
      <c r="Y4" s="16"/>
      <c r="Z4" s="3"/>
      <c r="AA4" s="16"/>
      <c r="AB4" s="3"/>
      <c r="AC4" s="16"/>
      <c r="AD4" s="3"/>
    </row>
    <row r="5" spans="1:30" x14ac:dyDescent="0.25">
      <c r="A5" s="2"/>
      <c r="B5" s="2"/>
      <c r="C5" s="2"/>
      <c r="D5" s="2" t="s">
        <v>4</v>
      </c>
      <c r="E5" s="2"/>
      <c r="F5" s="2"/>
      <c r="G5" s="2"/>
      <c r="H5" s="3"/>
      <c r="I5" s="16"/>
      <c r="J5" s="3"/>
      <c r="K5" s="16"/>
      <c r="L5" s="3"/>
      <c r="M5" s="16"/>
      <c r="N5" s="3"/>
      <c r="O5" s="16"/>
      <c r="P5" s="3"/>
      <c r="Q5" s="16"/>
      <c r="R5" s="3"/>
      <c r="S5" s="16"/>
      <c r="T5" s="3"/>
      <c r="U5" s="16"/>
      <c r="V5" s="3"/>
      <c r="W5" s="16"/>
      <c r="X5" s="3"/>
      <c r="Y5" s="16"/>
      <c r="Z5" s="3"/>
      <c r="AA5" s="16"/>
      <c r="AB5" s="3"/>
      <c r="AC5" s="16"/>
      <c r="AD5" s="3"/>
    </row>
    <row r="6" spans="1:30" x14ac:dyDescent="0.25">
      <c r="A6" s="2"/>
      <c r="B6" s="2"/>
      <c r="C6" s="2"/>
      <c r="D6" s="2"/>
      <c r="E6" s="2" t="s">
        <v>5</v>
      </c>
      <c r="F6" s="2"/>
      <c r="G6" s="2"/>
      <c r="H6" s="3">
        <v>37689.99</v>
      </c>
      <c r="I6" s="16"/>
      <c r="J6" s="3">
        <v>94017.03</v>
      </c>
      <c r="K6" s="16"/>
      <c r="L6" s="3">
        <v>75476.47</v>
      </c>
      <c r="M6" s="16"/>
      <c r="N6" s="3">
        <v>107034.95</v>
      </c>
      <c r="O6" s="16"/>
      <c r="P6" s="3">
        <v>118775.86</v>
      </c>
      <c r="Q6" s="16"/>
      <c r="R6" s="3">
        <v>154754.54</v>
      </c>
      <c r="S6" s="16"/>
      <c r="T6" s="3">
        <v>139971.39000000001</v>
      </c>
      <c r="U6" s="16"/>
      <c r="V6" s="3">
        <v>106261.03</v>
      </c>
      <c r="W6" s="16"/>
      <c r="X6" s="3">
        <v>181677.74</v>
      </c>
      <c r="Y6" s="16"/>
      <c r="Z6" s="3">
        <v>211484.9</v>
      </c>
      <c r="AA6" s="16"/>
      <c r="AB6" s="3">
        <v>146907.85999999999</v>
      </c>
      <c r="AC6" s="16"/>
      <c r="AD6" s="3">
        <v>162561.23000000001</v>
      </c>
    </row>
    <row r="7" spans="1:30" x14ac:dyDescent="0.25">
      <c r="A7" s="2"/>
      <c r="B7" s="2"/>
      <c r="C7" s="2"/>
      <c r="D7" s="2"/>
      <c r="E7" s="2" t="s">
        <v>6</v>
      </c>
      <c r="F7" s="2"/>
      <c r="G7" s="2"/>
      <c r="H7" s="3">
        <v>15976.05</v>
      </c>
      <c r="I7" s="16"/>
      <c r="J7" s="3">
        <v>15976.05</v>
      </c>
      <c r="K7" s="16"/>
      <c r="L7" s="3">
        <v>15985.78</v>
      </c>
      <c r="M7" s="16"/>
      <c r="N7" s="3">
        <v>15995.51</v>
      </c>
      <c r="O7" s="16"/>
      <c r="P7" s="3">
        <v>15995.51</v>
      </c>
      <c r="Q7" s="16"/>
      <c r="R7" s="3">
        <v>15995.85</v>
      </c>
      <c r="S7" s="16"/>
      <c r="T7" s="3">
        <v>15999.25</v>
      </c>
      <c r="U7" s="16"/>
      <c r="V7" s="3">
        <v>15999.25</v>
      </c>
      <c r="W7" s="16"/>
      <c r="X7" s="3">
        <v>16005.72</v>
      </c>
      <c r="Y7" s="16"/>
      <c r="Z7" s="3">
        <v>16009.01</v>
      </c>
      <c r="AA7" s="16"/>
      <c r="AB7" s="3">
        <v>16009.01</v>
      </c>
      <c r="AC7" s="16"/>
      <c r="AD7" s="3">
        <v>0.33</v>
      </c>
    </row>
    <row r="8" spans="1:30" ht="15.75" thickBot="1" x14ac:dyDescent="0.3">
      <c r="A8" s="2"/>
      <c r="B8" s="2"/>
      <c r="C8" s="2"/>
      <c r="D8" s="2"/>
      <c r="E8" s="2" t="s">
        <v>7</v>
      </c>
      <c r="F8" s="2"/>
      <c r="G8" s="2"/>
      <c r="H8" s="4">
        <v>0</v>
      </c>
      <c r="I8" s="16"/>
      <c r="J8" s="4">
        <v>0</v>
      </c>
      <c r="K8" s="16"/>
      <c r="L8" s="4">
        <v>0</v>
      </c>
      <c r="M8" s="16"/>
      <c r="N8" s="4">
        <v>0</v>
      </c>
      <c r="O8" s="16"/>
      <c r="P8" s="4">
        <v>0</v>
      </c>
      <c r="Q8" s="16"/>
      <c r="R8" s="4">
        <v>0</v>
      </c>
      <c r="S8" s="16"/>
      <c r="T8" s="4">
        <v>0</v>
      </c>
      <c r="U8" s="16"/>
      <c r="V8" s="4">
        <v>0</v>
      </c>
      <c r="W8" s="16"/>
      <c r="X8" s="4">
        <v>32050.97</v>
      </c>
      <c r="Y8" s="16"/>
      <c r="Z8" s="4">
        <v>32050.97</v>
      </c>
      <c r="AA8" s="16"/>
      <c r="AB8" s="4">
        <v>32185.16</v>
      </c>
      <c r="AC8" s="16"/>
      <c r="AD8" s="4">
        <v>32244.98</v>
      </c>
    </row>
    <row r="9" spans="1:30" ht="15.75" thickBot="1" x14ac:dyDescent="0.3">
      <c r="A9" s="2"/>
      <c r="B9" s="2"/>
      <c r="C9" s="2"/>
      <c r="D9" s="2" t="s">
        <v>8</v>
      </c>
      <c r="E9" s="2"/>
      <c r="F9" s="2"/>
      <c r="G9" s="2"/>
      <c r="H9" s="5">
        <f>ROUND(SUM(H5:H8),5)</f>
        <v>53666.04</v>
      </c>
      <c r="I9" s="16"/>
      <c r="J9" s="5">
        <f>ROUND(SUM(J5:J8),5)</f>
        <v>109993.08</v>
      </c>
      <c r="K9" s="16"/>
      <c r="L9" s="5">
        <f>ROUND(SUM(L5:L8),5)</f>
        <v>91462.25</v>
      </c>
      <c r="M9" s="16"/>
      <c r="N9" s="5">
        <f>ROUND(SUM(N5:N8),5)</f>
        <v>123030.46</v>
      </c>
      <c r="O9" s="16"/>
      <c r="P9" s="5">
        <f>ROUND(SUM(P5:P8),5)</f>
        <v>134771.37</v>
      </c>
      <c r="Q9" s="16"/>
      <c r="R9" s="5">
        <f>ROUND(SUM(R5:R8),5)</f>
        <v>170750.39</v>
      </c>
      <c r="S9" s="16"/>
      <c r="T9" s="5">
        <f>ROUND(SUM(T5:T8),5)</f>
        <v>155970.64000000001</v>
      </c>
      <c r="U9" s="16"/>
      <c r="V9" s="5">
        <f>ROUND(SUM(V5:V8),5)</f>
        <v>122260.28</v>
      </c>
      <c r="W9" s="16"/>
      <c r="X9" s="5">
        <f>ROUND(SUM(X5:X8),5)</f>
        <v>229734.43</v>
      </c>
      <c r="Y9" s="16"/>
      <c r="Z9" s="5">
        <f>ROUND(SUM(Z5:Z8),5)</f>
        <v>259544.88</v>
      </c>
      <c r="AA9" s="16"/>
      <c r="AB9" s="5">
        <f>ROUND(SUM(AB5:AB8),5)</f>
        <v>195102.03</v>
      </c>
      <c r="AC9" s="16"/>
      <c r="AD9" s="5">
        <f>ROUND(SUM(AD5:AD8),5)</f>
        <v>194806.54</v>
      </c>
    </row>
    <row r="10" spans="1:30" x14ac:dyDescent="0.25">
      <c r="A10" s="2"/>
      <c r="B10" s="2"/>
      <c r="C10" s="2" t="s">
        <v>9</v>
      </c>
      <c r="D10" s="2"/>
      <c r="E10" s="2"/>
      <c r="F10" s="2"/>
      <c r="G10" s="2"/>
      <c r="H10" s="3">
        <f>ROUND(H4+H9,5)</f>
        <v>53666.04</v>
      </c>
      <c r="I10" s="16"/>
      <c r="J10" s="3">
        <f>ROUND(J4+J9,5)</f>
        <v>109993.08</v>
      </c>
      <c r="K10" s="16"/>
      <c r="L10" s="3">
        <f>ROUND(L4+L9,5)</f>
        <v>91462.25</v>
      </c>
      <c r="M10" s="16"/>
      <c r="N10" s="3">
        <f>ROUND(N4+N9,5)</f>
        <v>123030.46</v>
      </c>
      <c r="O10" s="16"/>
      <c r="P10" s="3">
        <f>ROUND(P4+P9,5)</f>
        <v>134771.37</v>
      </c>
      <c r="Q10" s="16"/>
      <c r="R10" s="3">
        <f>ROUND(R4+R9,5)</f>
        <v>170750.39</v>
      </c>
      <c r="S10" s="16"/>
      <c r="T10" s="3">
        <f>ROUND(T4+T9,5)</f>
        <v>155970.64000000001</v>
      </c>
      <c r="U10" s="16"/>
      <c r="V10" s="3">
        <f>ROUND(V4+V9,5)</f>
        <v>122260.28</v>
      </c>
      <c r="W10" s="16"/>
      <c r="X10" s="3">
        <f>ROUND(X4+X9,5)</f>
        <v>229734.43</v>
      </c>
      <c r="Y10" s="16"/>
      <c r="Z10" s="3">
        <f>ROUND(Z4+Z9,5)</f>
        <v>259544.88</v>
      </c>
      <c r="AA10" s="16"/>
      <c r="AB10" s="3">
        <f>ROUND(AB4+AB9,5)</f>
        <v>195102.03</v>
      </c>
      <c r="AC10" s="16"/>
      <c r="AD10" s="3">
        <f>ROUND(AD4+AD9,5)</f>
        <v>194806.54</v>
      </c>
    </row>
    <row r="11" spans="1:30" x14ac:dyDescent="0.25">
      <c r="A11" s="2"/>
      <c r="B11" s="2"/>
      <c r="C11" s="2" t="s">
        <v>10</v>
      </c>
      <c r="D11" s="2"/>
      <c r="E11" s="2"/>
      <c r="F11" s="2"/>
      <c r="G11" s="2"/>
      <c r="H11" s="3"/>
      <c r="I11" s="16"/>
      <c r="J11" s="3"/>
      <c r="K11" s="16"/>
      <c r="L11" s="3"/>
      <c r="M11" s="16"/>
      <c r="N11" s="3"/>
      <c r="O11" s="16"/>
      <c r="P11" s="3"/>
      <c r="Q11" s="16"/>
      <c r="R11" s="3"/>
      <c r="S11" s="16"/>
      <c r="T11" s="3"/>
      <c r="U11" s="16"/>
      <c r="V11" s="3"/>
      <c r="W11" s="16"/>
      <c r="X11" s="3"/>
      <c r="Y11" s="16"/>
      <c r="Z11" s="3"/>
      <c r="AA11" s="16"/>
      <c r="AB11" s="3"/>
      <c r="AC11" s="16"/>
      <c r="AD11" s="3"/>
    </row>
    <row r="12" spans="1:30" ht="15.75" thickBot="1" x14ac:dyDescent="0.3">
      <c r="A12" s="2"/>
      <c r="B12" s="2"/>
      <c r="C12" s="2"/>
      <c r="D12" s="2" t="s">
        <v>11</v>
      </c>
      <c r="E12" s="2"/>
      <c r="F12" s="2"/>
      <c r="G12" s="2"/>
      <c r="H12" s="6">
        <v>55337.99</v>
      </c>
      <c r="I12" s="16"/>
      <c r="J12" s="6">
        <v>33351.69</v>
      </c>
      <c r="K12" s="16"/>
      <c r="L12" s="6">
        <v>43647.91</v>
      </c>
      <c r="M12" s="16"/>
      <c r="N12" s="6">
        <v>33847.19</v>
      </c>
      <c r="O12" s="16"/>
      <c r="P12" s="6">
        <v>20004.490000000002</v>
      </c>
      <c r="Q12" s="16"/>
      <c r="R12" s="6">
        <v>23846.639999999999</v>
      </c>
      <c r="S12" s="16"/>
      <c r="T12" s="6">
        <v>29480.720000000001</v>
      </c>
      <c r="U12" s="16"/>
      <c r="V12" s="6">
        <v>26037.439999999999</v>
      </c>
      <c r="W12" s="16"/>
      <c r="X12" s="6">
        <v>7590.22</v>
      </c>
      <c r="Y12" s="16"/>
      <c r="Z12" s="6">
        <v>28417.72</v>
      </c>
      <c r="AA12" s="16"/>
      <c r="AB12" s="6">
        <v>9290.2199999999993</v>
      </c>
      <c r="AC12" s="16"/>
      <c r="AD12" s="6">
        <v>11684.47</v>
      </c>
    </row>
    <row r="13" spans="1:30" x14ac:dyDescent="0.25">
      <c r="A13" s="2"/>
      <c r="B13" s="2"/>
      <c r="C13" s="2" t="s">
        <v>12</v>
      </c>
      <c r="D13" s="2"/>
      <c r="E13" s="2"/>
      <c r="F13" s="2"/>
      <c r="G13" s="2"/>
      <c r="H13" s="3">
        <f>ROUND(SUM(H11:H12),5)</f>
        <v>55337.99</v>
      </c>
      <c r="I13" s="16"/>
      <c r="J13" s="3">
        <f>ROUND(SUM(J11:J12),5)</f>
        <v>33351.69</v>
      </c>
      <c r="K13" s="16"/>
      <c r="L13" s="3">
        <f>ROUND(SUM(L11:L12),5)</f>
        <v>43647.91</v>
      </c>
      <c r="M13" s="16"/>
      <c r="N13" s="3">
        <f>ROUND(SUM(N11:N12),5)</f>
        <v>33847.19</v>
      </c>
      <c r="O13" s="16"/>
      <c r="P13" s="3">
        <f>ROUND(SUM(P11:P12),5)</f>
        <v>20004.490000000002</v>
      </c>
      <c r="Q13" s="16"/>
      <c r="R13" s="3">
        <f>ROUND(SUM(R11:R12),5)</f>
        <v>23846.639999999999</v>
      </c>
      <c r="S13" s="16"/>
      <c r="T13" s="3">
        <f>ROUND(SUM(T11:T12),5)</f>
        <v>29480.720000000001</v>
      </c>
      <c r="U13" s="16"/>
      <c r="V13" s="3">
        <f>ROUND(SUM(V11:V12),5)</f>
        <v>26037.439999999999</v>
      </c>
      <c r="W13" s="16"/>
      <c r="X13" s="3">
        <f>ROUND(SUM(X11:X12),5)</f>
        <v>7590.22</v>
      </c>
      <c r="Y13" s="16"/>
      <c r="Z13" s="3">
        <f>ROUND(SUM(Z11:Z12),5)</f>
        <v>28417.72</v>
      </c>
      <c r="AA13" s="16"/>
      <c r="AB13" s="3">
        <f>ROUND(SUM(AB11:AB12),5)</f>
        <v>9290.2199999999993</v>
      </c>
      <c r="AC13" s="16"/>
      <c r="AD13" s="3">
        <f>ROUND(SUM(AD11:AD12),5)</f>
        <v>11684.47</v>
      </c>
    </row>
    <row r="14" spans="1:30" x14ac:dyDescent="0.25">
      <c r="A14" s="2"/>
      <c r="B14" s="2"/>
      <c r="C14" s="2" t="s">
        <v>13</v>
      </c>
      <c r="D14" s="2"/>
      <c r="E14" s="2"/>
      <c r="F14" s="2"/>
      <c r="G14" s="2"/>
      <c r="H14" s="3"/>
      <c r="I14" s="16"/>
      <c r="J14" s="3"/>
      <c r="K14" s="16"/>
      <c r="L14" s="3"/>
      <c r="M14" s="16"/>
      <c r="N14" s="3"/>
      <c r="O14" s="16"/>
      <c r="P14" s="3"/>
      <c r="Q14" s="16"/>
      <c r="R14" s="3"/>
      <c r="S14" s="16"/>
      <c r="T14" s="3"/>
      <c r="U14" s="16"/>
      <c r="V14" s="3"/>
      <c r="W14" s="16"/>
      <c r="X14" s="3"/>
      <c r="Y14" s="16"/>
      <c r="Z14" s="3"/>
      <c r="AA14" s="16"/>
      <c r="AB14" s="3"/>
      <c r="AC14" s="16"/>
      <c r="AD14" s="3"/>
    </row>
    <row r="15" spans="1:30" x14ac:dyDescent="0.25">
      <c r="A15" s="2"/>
      <c r="B15" s="2"/>
      <c r="C15" s="2"/>
      <c r="D15" s="2" t="s">
        <v>14</v>
      </c>
      <c r="E15" s="2"/>
      <c r="F15" s="2"/>
      <c r="G15" s="2"/>
      <c r="H15" s="3">
        <v>2291.12</v>
      </c>
      <c r="I15" s="16"/>
      <c r="J15" s="3">
        <v>2487.83</v>
      </c>
      <c r="K15" s="16"/>
      <c r="L15" s="3">
        <v>2487.83</v>
      </c>
      <c r="M15" s="16"/>
      <c r="N15" s="3">
        <v>2379.7800000000002</v>
      </c>
      <c r="O15" s="16"/>
      <c r="P15" s="3">
        <v>2370.7800000000002</v>
      </c>
      <c r="Q15" s="16"/>
      <c r="R15" s="3">
        <v>2370.7800000000002</v>
      </c>
      <c r="S15" s="16"/>
      <c r="T15" s="3">
        <v>2348.2800000000002</v>
      </c>
      <c r="U15" s="16"/>
      <c r="V15" s="3">
        <v>2348.2800000000002</v>
      </c>
      <c r="W15" s="16"/>
      <c r="X15" s="3">
        <v>2311.36</v>
      </c>
      <c r="Y15" s="16"/>
      <c r="Z15" s="3">
        <v>2266.36</v>
      </c>
      <c r="AA15" s="16"/>
      <c r="AB15" s="3">
        <v>3184.68</v>
      </c>
      <c r="AC15" s="16"/>
      <c r="AD15" s="3">
        <v>1598.77</v>
      </c>
    </row>
    <row r="16" spans="1:30" x14ac:dyDescent="0.25">
      <c r="A16" s="2"/>
      <c r="B16" s="2"/>
      <c r="C16" s="2"/>
      <c r="D16" s="2" t="s">
        <v>15</v>
      </c>
      <c r="E16" s="2"/>
      <c r="F16" s="2"/>
      <c r="G16" s="2"/>
      <c r="H16" s="3">
        <v>0</v>
      </c>
      <c r="I16" s="16"/>
      <c r="J16" s="3">
        <v>0</v>
      </c>
      <c r="K16" s="16"/>
      <c r="L16" s="3">
        <v>50.39</v>
      </c>
      <c r="M16" s="16"/>
      <c r="N16" s="3">
        <v>272.94</v>
      </c>
      <c r="O16" s="16"/>
      <c r="P16" s="3">
        <v>272.94</v>
      </c>
      <c r="Q16" s="16"/>
      <c r="R16" s="3">
        <v>272.94</v>
      </c>
      <c r="S16" s="16"/>
      <c r="T16" s="3">
        <v>272.94</v>
      </c>
      <c r="U16" s="16"/>
      <c r="V16" s="3">
        <v>272.94</v>
      </c>
      <c r="W16" s="16"/>
      <c r="X16" s="3">
        <v>272.94</v>
      </c>
      <c r="Y16" s="16"/>
      <c r="Z16" s="3">
        <v>272.94</v>
      </c>
      <c r="AA16" s="16"/>
      <c r="AB16" s="3">
        <v>272.94</v>
      </c>
      <c r="AC16" s="16"/>
      <c r="AD16" s="3">
        <v>450</v>
      </c>
    </row>
    <row r="17" spans="1:30" x14ac:dyDescent="0.25">
      <c r="A17" s="2"/>
      <c r="B17" s="2"/>
      <c r="C17" s="2"/>
      <c r="D17" s="2" t="s">
        <v>81</v>
      </c>
      <c r="E17" s="2"/>
      <c r="F17" s="2"/>
      <c r="G17" s="2"/>
      <c r="H17" s="3">
        <v>0</v>
      </c>
      <c r="I17" s="16"/>
      <c r="J17" s="3">
        <v>0</v>
      </c>
      <c r="K17" s="16"/>
      <c r="L17" s="3">
        <v>0</v>
      </c>
      <c r="M17" s="16"/>
      <c r="N17" s="3">
        <v>0</v>
      </c>
      <c r="O17" s="16"/>
      <c r="P17" s="3">
        <v>0</v>
      </c>
      <c r="Q17" s="16"/>
      <c r="R17" s="3">
        <v>0</v>
      </c>
      <c r="S17" s="16"/>
      <c r="T17" s="3">
        <v>0</v>
      </c>
      <c r="U17" s="16"/>
      <c r="V17" s="3">
        <v>0</v>
      </c>
      <c r="W17" s="16"/>
      <c r="X17" s="3">
        <v>0</v>
      </c>
      <c r="Y17" s="16"/>
      <c r="Z17" s="3">
        <v>0</v>
      </c>
      <c r="AA17" s="16"/>
      <c r="AB17" s="3">
        <v>3744</v>
      </c>
      <c r="AC17" s="16"/>
      <c r="AD17" s="3">
        <v>0</v>
      </c>
    </row>
    <row r="18" spans="1:30" x14ac:dyDescent="0.25">
      <c r="A18" s="2"/>
      <c r="B18" s="2"/>
      <c r="C18" s="2"/>
      <c r="D18" s="2" t="s">
        <v>16</v>
      </c>
      <c r="E18" s="2"/>
      <c r="F18" s="2"/>
      <c r="G18" s="2"/>
      <c r="H18" s="3"/>
      <c r="I18" s="16"/>
      <c r="J18" s="3"/>
      <c r="K18" s="16"/>
      <c r="L18" s="3"/>
      <c r="M18" s="16"/>
      <c r="N18" s="3"/>
      <c r="O18" s="16"/>
      <c r="P18" s="3"/>
      <c r="Q18" s="16"/>
      <c r="R18" s="3"/>
      <c r="S18" s="16"/>
      <c r="T18" s="3"/>
      <c r="U18" s="16"/>
      <c r="V18" s="3"/>
      <c r="W18" s="16"/>
      <c r="X18" s="3"/>
      <c r="Y18" s="16"/>
      <c r="Z18" s="3"/>
      <c r="AA18" s="16"/>
      <c r="AB18" s="3"/>
      <c r="AC18" s="16"/>
      <c r="AD18" s="3"/>
    </row>
    <row r="19" spans="1:30" x14ac:dyDescent="0.25">
      <c r="A19" s="2"/>
      <c r="B19" s="2"/>
      <c r="C19" s="2"/>
      <c r="D19" s="2"/>
      <c r="E19" s="2" t="s">
        <v>17</v>
      </c>
      <c r="F19" s="2"/>
      <c r="G19" s="2"/>
      <c r="H19" s="3">
        <v>39639.82</v>
      </c>
      <c r="I19" s="16"/>
      <c r="J19" s="3">
        <v>63775.83</v>
      </c>
      <c r="K19" s="16"/>
      <c r="L19" s="3">
        <v>85267.82</v>
      </c>
      <c r="M19" s="16"/>
      <c r="N19" s="3">
        <v>69224.149999999994</v>
      </c>
      <c r="O19" s="16"/>
      <c r="P19" s="3">
        <v>51573.34</v>
      </c>
      <c r="Q19" s="16"/>
      <c r="R19" s="3">
        <v>40536.01</v>
      </c>
      <c r="S19" s="16"/>
      <c r="T19" s="3">
        <v>64217.84</v>
      </c>
      <c r="U19" s="16"/>
      <c r="V19" s="3">
        <v>86682.45</v>
      </c>
      <c r="W19" s="16"/>
      <c r="X19" s="3">
        <v>33204.15</v>
      </c>
      <c r="Y19" s="16"/>
      <c r="Z19" s="3">
        <v>55753.66</v>
      </c>
      <c r="AA19" s="16"/>
      <c r="AB19" s="3">
        <v>27839.23</v>
      </c>
      <c r="AC19" s="16"/>
      <c r="AD19" s="3">
        <v>14674.61</v>
      </c>
    </row>
    <row r="20" spans="1:30" ht="15.75" thickBot="1" x14ac:dyDescent="0.3">
      <c r="A20" s="2"/>
      <c r="B20" s="2"/>
      <c r="C20" s="2"/>
      <c r="D20" s="2"/>
      <c r="E20" s="2" t="s">
        <v>18</v>
      </c>
      <c r="F20" s="2"/>
      <c r="G20" s="2"/>
      <c r="H20" s="6">
        <v>19832.669999999998</v>
      </c>
      <c r="I20" s="16"/>
      <c r="J20" s="6">
        <v>4565.7</v>
      </c>
      <c r="K20" s="16"/>
      <c r="L20" s="6">
        <v>15468.11</v>
      </c>
      <c r="M20" s="16"/>
      <c r="N20" s="6">
        <v>24450.83</v>
      </c>
      <c r="O20" s="16"/>
      <c r="P20" s="6">
        <v>40730.410000000003</v>
      </c>
      <c r="Q20" s="16"/>
      <c r="R20" s="6">
        <v>9000.65</v>
      </c>
      <c r="S20" s="16"/>
      <c r="T20" s="6">
        <v>12269.7</v>
      </c>
      <c r="U20" s="16"/>
      <c r="V20" s="6">
        <v>24210.61</v>
      </c>
      <c r="W20" s="16"/>
      <c r="X20" s="6">
        <v>15444.18</v>
      </c>
      <c r="Y20" s="16"/>
      <c r="Z20" s="6">
        <v>18987.259999999998</v>
      </c>
      <c r="AA20" s="16"/>
      <c r="AB20" s="6">
        <v>21841.52</v>
      </c>
      <c r="AC20" s="16"/>
      <c r="AD20" s="6">
        <v>15561.66</v>
      </c>
    </row>
    <row r="21" spans="1:30" x14ac:dyDescent="0.25">
      <c r="A21" s="2"/>
      <c r="B21" s="2"/>
      <c r="C21" s="2"/>
      <c r="D21" s="2" t="s">
        <v>19</v>
      </c>
      <c r="E21" s="2"/>
      <c r="F21" s="2"/>
      <c r="G21" s="2"/>
      <c r="H21" s="3">
        <f>ROUND(SUM(H18:H20),5)</f>
        <v>59472.49</v>
      </c>
      <c r="I21" s="16"/>
      <c r="J21" s="3">
        <f>ROUND(SUM(J18:J20),5)</f>
        <v>68341.53</v>
      </c>
      <c r="K21" s="16"/>
      <c r="L21" s="3">
        <f>ROUND(SUM(L18:L20),5)</f>
        <v>100735.93</v>
      </c>
      <c r="M21" s="16"/>
      <c r="N21" s="3">
        <f>ROUND(SUM(N18:N20),5)</f>
        <v>93674.98</v>
      </c>
      <c r="O21" s="16"/>
      <c r="P21" s="3">
        <f>ROUND(SUM(P18:P20),5)</f>
        <v>92303.75</v>
      </c>
      <c r="Q21" s="16"/>
      <c r="R21" s="3">
        <f>ROUND(SUM(R18:R20),5)</f>
        <v>49536.66</v>
      </c>
      <c r="S21" s="16"/>
      <c r="T21" s="3">
        <f>ROUND(SUM(T18:T20),5)</f>
        <v>76487.539999999994</v>
      </c>
      <c r="U21" s="16"/>
      <c r="V21" s="3">
        <f>ROUND(SUM(V18:V20),5)</f>
        <v>110893.06</v>
      </c>
      <c r="W21" s="16"/>
      <c r="X21" s="3">
        <f>ROUND(SUM(X18:X20),5)</f>
        <v>48648.33</v>
      </c>
      <c r="Y21" s="16"/>
      <c r="Z21" s="3">
        <f>ROUND(SUM(Z18:Z20),5)</f>
        <v>74740.92</v>
      </c>
      <c r="AA21" s="16"/>
      <c r="AB21" s="3">
        <f>ROUND(SUM(AB18:AB20),5)</f>
        <v>49680.75</v>
      </c>
      <c r="AC21" s="16"/>
      <c r="AD21" s="3">
        <f>ROUND(SUM(AD18:AD20),5)</f>
        <v>30236.27</v>
      </c>
    </row>
    <row r="22" spans="1:30" x14ac:dyDescent="0.25">
      <c r="A22" s="2"/>
      <c r="B22" s="2"/>
      <c r="C22" s="2"/>
      <c r="D22" s="2" t="s">
        <v>20</v>
      </c>
      <c r="E22" s="2"/>
      <c r="F22" s="2"/>
      <c r="G22" s="2"/>
      <c r="H22" s="3">
        <v>2448.31</v>
      </c>
      <c r="I22" s="16"/>
      <c r="J22" s="3">
        <v>12908.91</v>
      </c>
      <c r="K22" s="16"/>
      <c r="L22" s="3">
        <v>12390.33</v>
      </c>
      <c r="M22" s="16"/>
      <c r="N22" s="3">
        <v>17151.25</v>
      </c>
      <c r="O22" s="16"/>
      <c r="P22" s="3">
        <v>10622.52</v>
      </c>
      <c r="Q22" s="16"/>
      <c r="R22" s="3">
        <v>10131.799999999999</v>
      </c>
      <c r="S22" s="16"/>
      <c r="T22" s="3">
        <v>9038.7999999999993</v>
      </c>
      <c r="U22" s="16"/>
      <c r="V22" s="3">
        <v>5304.28</v>
      </c>
      <c r="W22" s="16"/>
      <c r="X22" s="3">
        <v>4850.46</v>
      </c>
      <c r="Y22" s="16"/>
      <c r="Z22" s="3">
        <v>4468.18</v>
      </c>
      <c r="AA22" s="16"/>
      <c r="AB22" s="3">
        <v>4082.75</v>
      </c>
      <c r="AC22" s="16"/>
      <c r="AD22" s="3">
        <v>2863.4</v>
      </c>
    </row>
    <row r="23" spans="1:30" ht="15.75" thickBot="1" x14ac:dyDescent="0.3">
      <c r="A23" s="2"/>
      <c r="B23" s="2"/>
      <c r="C23" s="2"/>
      <c r="D23" s="2" t="s">
        <v>21</v>
      </c>
      <c r="E23" s="2"/>
      <c r="F23" s="2"/>
      <c r="G23" s="2"/>
      <c r="H23" s="4">
        <v>18759.84</v>
      </c>
      <c r="I23" s="16"/>
      <c r="J23" s="4">
        <v>20776.259999999998</v>
      </c>
      <c r="K23" s="16"/>
      <c r="L23" s="4">
        <v>17695.18</v>
      </c>
      <c r="M23" s="16"/>
      <c r="N23" s="4">
        <v>17146.61</v>
      </c>
      <c r="O23" s="16"/>
      <c r="P23" s="4">
        <v>18195.53</v>
      </c>
      <c r="Q23" s="16"/>
      <c r="R23" s="4">
        <v>16139.45</v>
      </c>
      <c r="S23" s="16"/>
      <c r="T23" s="4">
        <v>15603.62</v>
      </c>
      <c r="U23" s="16"/>
      <c r="V23" s="4">
        <v>23657.86</v>
      </c>
      <c r="W23" s="16"/>
      <c r="X23" s="4">
        <v>23092.83</v>
      </c>
      <c r="Y23" s="16"/>
      <c r="Z23" s="4">
        <v>22712.77</v>
      </c>
      <c r="AA23" s="16"/>
      <c r="AB23" s="4">
        <v>125848</v>
      </c>
      <c r="AC23" s="16"/>
      <c r="AD23" s="4">
        <v>19713.990000000002</v>
      </c>
    </row>
    <row r="24" spans="1:30" ht="15.75" thickBot="1" x14ac:dyDescent="0.3">
      <c r="A24" s="2"/>
      <c r="B24" s="2"/>
      <c r="C24" s="2" t="s">
        <v>22</v>
      </c>
      <c r="D24" s="2"/>
      <c r="E24" s="2"/>
      <c r="F24" s="2"/>
      <c r="G24" s="2"/>
      <c r="H24" s="5">
        <f>ROUND(SUM(H14:H17)+SUM(H21:H23),5)</f>
        <v>82971.759999999995</v>
      </c>
      <c r="I24" s="16"/>
      <c r="J24" s="5">
        <f>ROUND(SUM(J14:J17)+SUM(J21:J23),5)</f>
        <v>104514.53</v>
      </c>
      <c r="K24" s="16"/>
      <c r="L24" s="5">
        <f>ROUND(SUM(L14:L17)+SUM(L21:L23),5)</f>
        <v>133359.66</v>
      </c>
      <c r="M24" s="16"/>
      <c r="N24" s="5">
        <f>ROUND(SUM(N14:N17)+SUM(N21:N23),5)</f>
        <v>130625.56</v>
      </c>
      <c r="O24" s="16"/>
      <c r="P24" s="5">
        <f>ROUND(SUM(P14:P17)+SUM(P21:P23),5)</f>
        <v>123765.52</v>
      </c>
      <c r="Q24" s="16"/>
      <c r="R24" s="5">
        <f>ROUND(SUM(R14:R17)+SUM(R21:R23),5)</f>
        <v>78451.63</v>
      </c>
      <c r="S24" s="16"/>
      <c r="T24" s="5">
        <f>ROUND(SUM(T14:T17)+SUM(T21:T23),5)</f>
        <v>103751.18</v>
      </c>
      <c r="U24" s="16"/>
      <c r="V24" s="5">
        <f>ROUND(SUM(V14:V17)+SUM(V21:V23),5)</f>
        <v>142476.42000000001</v>
      </c>
      <c r="W24" s="16"/>
      <c r="X24" s="5">
        <f>ROUND(SUM(X14:X17)+SUM(X21:X23),5)</f>
        <v>79175.92</v>
      </c>
      <c r="Y24" s="16"/>
      <c r="Z24" s="5">
        <f>ROUND(SUM(Z14:Z17)+SUM(Z21:Z23),5)</f>
        <v>104461.17</v>
      </c>
      <c r="AA24" s="16"/>
      <c r="AB24" s="5">
        <f>ROUND(SUM(AB14:AB17)+SUM(AB21:AB23),5)</f>
        <v>186813.12</v>
      </c>
      <c r="AC24" s="16"/>
      <c r="AD24" s="5">
        <f>ROUND(SUM(AD14:AD17)+SUM(AD21:AD23),5)</f>
        <v>54862.43</v>
      </c>
    </row>
    <row r="25" spans="1:30" x14ac:dyDescent="0.25">
      <c r="A25" s="2"/>
      <c r="B25" s="2" t="s">
        <v>23</v>
      </c>
      <c r="C25" s="2"/>
      <c r="D25" s="2"/>
      <c r="E25" s="2"/>
      <c r="F25" s="2"/>
      <c r="G25" s="2"/>
      <c r="H25" s="3">
        <f>ROUND(H3+H10+H13+H24,5)</f>
        <v>191975.79</v>
      </c>
      <c r="I25" s="16"/>
      <c r="J25" s="3">
        <f>ROUND(J3+J10+J13+J24,5)</f>
        <v>247859.3</v>
      </c>
      <c r="K25" s="16"/>
      <c r="L25" s="3">
        <f>ROUND(L3+L10+L13+L24,5)</f>
        <v>268469.82</v>
      </c>
      <c r="M25" s="16"/>
      <c r="N25" s="3">
        <f>ROUND(N3+N10+N13+N24,5)</f>
        <v>287503.21000000002</v>
      </c>
      <c r="O25" s="16"/>
      <c r="P25" s="3">
        <f>ROUND(P3+P10+P13+P24,5)</f>
        <v>278541.38</v>
      </c>
      <c r="Q25" s="16"/>
      <c r="R25" s="3">
        <f>ROUND(R3+R10+R13+R24,5)</f>
        <v>273048.65999999997</v>
      </c>
      <c r="S25" s="16"/>
      <c r="T25" s="3">
        <f>ROUND(T3+T10+T13+T24,5)</f>
        <v>289202.53999999998</v>
      </c>
      <c r="U25" s="16"/>
      <c r="V25" s="3">
        <f>ROUND(V3+V10+V13+V24,5)</f>
        <v>290774.14</v>
      </c>
      <c r="W25" s="16"/>
      <c r="X25" s="3">
        <f>ROUND(X3+X10+X13+X24,5)</f>
        <v>316500.57</v>
      </c>
      <c r="Y25" s="16"/>
      <c r="Z25" s="3">
        <f>ROUND(Z3+Z10+Z13+Z24,5)</f>
        <v>392423.77</v>
      </c>
      <c r="AA25" s="16"/>
      <c r="AB25" s="3">
        <f>ROUND(AB3+AB10+AB13+AB24,5)</f>
        <v>391205.37</v>
      </c>
      <c r="AC25" s="16"/>
      <c r="AD25" s="3">
        <f>ROUND(AD3+AD10+AD13+AD24,5)</f>
        <v>261353.44</v>
      </c>
    </row>
    <row r="26" spans="1:30" x14ac:dyDescent="0.25">
      <c r="A26" s="2"/>
      <c r="B26" s="2" t="s">
        <v>24</v>
      </c>
      <c r="C26" s="2"/>
      <c r="D26" s="2"/>
      <c r="E26" s="2"/>
      <c r="F26" s="2"/>
      <c r="G26" s="2"/>
      <c r="H26" s="3"/>
      <c r="I26" s="16"/>
      <c r="J26" s="3"/>
      <c r="K26" s="16"/>
      <c r="L26" s="3"/>
      <c r="M26" s="16"/>
      <c r="N26" s="3"/>
      <c r="O26" s="16"/>
      <c r="P26" s="3"/>
      <c r="Q26" s="16"/>
      <c r="R26" s="3"/>
      <c r="S26" s="16"/>
      <c r="T26" s="3"/>
      <c r="U26" s="16"/>
      <c r="V26" s="3"/>
      <c r="W26" s="16"/>
      <c r="X26" s="3"/>
      <c r="Y26" s="16"/>
      <c r="Z26" s="3"/>
      <c r="AA26" s="16"/>
      <c r="AB26" s="3"/>
      <c r="AC26" s="16"/>
      <c r="AD26" s="3"/>
    </row>
    <row r="27" spans="1:30" x14ac:dyDescent="0.25">
      <c r="A27" s="2"/>
      <c r="B27" s="2"/>
      <c r="C27" s="2" t="s">
        <v>25</v>
      </c>
      <c r="D27" s="2"/>
      <c r="E27" s="2"/>
      <c r="F27" s="2"/>
      <c r="G27" s="2"/>
      <c r="H27" s="3">
        <v>6717</v>
      </c>
      <c r="I27" s="16"/>
      <c r="J27" s="3">
        <v>6717</v>
      </c>
      <c r="K27" s="16"/>
      <c r="L27" s="3">
        <v>6717</v>
      </c>
      <c r="M27" s="16"/>
      <c r="N27" s="3">
        <v>6717</v>
      </c>
      <c r="O27" s="16"/>
      <c r="P27" s="3">
        <v>6717</v>
      </c>
      <c r="Q27" s="16"/>
      <c r="R27" s="3">
        <v>6717</v>
      </c>
      <c r="S27" s="16"/>
      <c r="T27" s="3">
        <v>6717</v>
      </c>
      <c r="U27" s="16"/>
      <c r="V27" s="3">
        <v>6717</v>
      </c>
      <c r="W27" s="16"/>
      <c r="X27" s="3">
        <v>6717</v>
      </c>
      <c r="Y27" s="16"/>
      <c r="Z27" s="3">
        <v>6717</v>
      </c>
      <c r="AA27" s="16"/>
      <c r="AB27" s="3">
        <v>6717</v>
      </c>
      <c r="AC27" s="16"/>
      <c r="AD27" s="3">
        <v>3807</v>
      </c>
    </row>
    <row r="28" spans="1:30" x14ac:dyDescent="0.25">
      <c r="A28" s="2"/>
      <c r="B28" s="2"/>
      <c r="C28" s="2" t="s">
        <v>82</v>
      </c>
      <c r="D28" s="2"/>
      <c r="E28" s="2"/>
      <c r="F28" s="2"/>
      <c r="G28" s="2"/>
      <c r="H28" s="3">
        <v>29037.599999999999</v>
      </c>
      <c r="I28" s="16"/>
      <c r="J28" s="3">
        <v>29037.599999999999</v>
      </c>
      <c r="K28" s="16"/>
      <c r="L28" s="3">
        <v>29037.599999999999</v>
      </c>
      <c r="M28" s="16"/>
      <c r="N28" s="3">
        <v>29037.599999999999</v>
      </c>
      <c r="O28" s="16"/>
      <c r="P28" s="3">
        <v>29037.599999999999</v>
      </c>
      <c r="Q28" s="16"/>
      <c r="R28" s="3">
        <v>29037.599999999999</v>
      </c>
      <c r="S28" s="16"/>
      <c r="T28" s="3">
        <v>29037.599999999999</v>
      </c>
      <c r="U28" s="16"/>
      <c r="V28" s="3">
        <v>29037.599999999999</v>
      </c>
      <c r="W28" s="16"/>
      <c r="X28" s="3">
        <v>29037.599999999999</v>
      </c>
      <c r="Y28" s="16"/>
      <c r="Z28" s="3">
        <v>29037.599999999999</v>
      </c>
      <c r="AA28" s="16"/>
      <c r="AB28" s="3">
        <v>29037.599999999999</v>
      </c>
      <c r="AC28" s="16"/>
      <c r="AD28" s="3">
        <v>0</v>
      </c>
    </row>
    <row r="29" spans="1:30" ht="15.75" thickBot="1" x14ac:dyDescent="0.3">
      <c r="A29" s="2"/>
      <c r="B29" s="2"/>
      <c r="C29" s="2" t="s">
        <v>26</v>
      </c>
      <c r="D29" s="2"/>
      <c r="E29" s="2"/>
      <c r="F29" s="2"/>
      <c r="G29" s="2"/>
      <c r="H29" s="6">
        <v>-35754.6</v>
      </c>
      <c r="I29" s="16"/>
      <c r="J29" s="6">
        <v>-35754.6</v>
      </c>
      <c r="K29" s="16"/>
      <c r="L29" s="6">
        <v>-35754.6</v>
      </c>
      <c r="M29" s="16"/>
      <c r="N29" s="6">
        <v>-35754.6</v>
      </c>
      <c r="O29" s="16"/>
      <c r="P29" s="6">
        <v>-35754.6</v>
      </c>
      <c r="Q29" s="16"/>
      <c r="R29" s="6">
        <v>-35754.6</v>
      </c>
      <c r="S29" s="16"/>
      <c r="T29" s="6">
        <v>-35754.6</v>
      </c>
      <c r="U29" s="16"/>
      <c r="V29" s="6">
        <v>-35754.6</v>
      </c>
      <c r="W29" s="16"/>
      <c r="X29" s="6">
        <v>-35754.6</v>
      </c>
      <c r="Y29" s="16"/>
      <c r="Z29" s="6">
        <v>-35754.6</v>
      </c>
      <c r="AA29" s="16"/>
      <c r="AB29" s="6">
        <v>-35754.6</v>
      </c>
      <c r="AC29" s="16"/>
      <c r="AD29" s="6">
        <v>-3807</v>
      </c>
    </row>
    <row r="30" spans="1:30" x14ac:dyDescent="0.25">
      <c r="A30" s="2"/>
      <c r="B30" s="2" t="s">
        <v>27</v>
      </c>
      <c r="C30" s="2"/>
      <c r="D30" s="2"/>
      <c r="E30" s="2"/>
      <c r="F30" s="2"/>
      <c r="G30" s="2"/>
      <c r="H30" s="3">
        <f>ROUND(SUM(H26:H29),5)</f>
        <v>0</v>
      </c>
      <c r="I30" s="16"/>
      <c r="J30" s="3">
        <f>ROUND(SUM(J26:J29),5)</f>
        <v>0</v>
      </c>
      <c r="K30" s="16"/>
      <c r="L30" s="3">
        <f>ROUND(SUM(L26:L29),5)</f>
        <v>0</v>
      </c>
      <c r="M30" s="16"/>
      <c r="N30" s="3">
        <f>ROUND(SUM(N26:N29),5)</f>
        <v>0</v>
      </c>
      <c r="O30" s="16"/>
      <c r="P30" s="3">
        <f>ROUND(SUM(P26:P29),5)</f>
        <v>0</v>
      </c>
      <c r="Q30" s="16"/>
      <c r="R30" s="3">
        <f>ROUND(SUM(R26:R29),5)</f>
        <v>0</v>
      </c>
      <c r="S30" s="16"/>
      <c r="T30" s="3">
        <f>ROUND(SUM(T26:T29),5)</f>
        <v>0</v>
      </c>
      <c r="U30" s="16"/>
      <c r="V30" s="3">
        <f>ROUND(SUM(V26:V29),5)</f>
        <v>0</v>
      </c>
      <c r="W30" s="16"/>
      <c r="X30" s="3">
        <f>ROUND(SUM(X26:X29),5)</f>
        <v>0</v>
      </c>
      <c r="Y30" s="16"/>
      <c r="Z30" s="3">
        <f>ROUND(SUM(Z26:Z29),5)</f>
        <v>0</v>
      </c>
      <c r="AA30" s="16"/>
      <c r="AB30" s="3">
        <f>ROUND(SUM(AB26:AB29),5)</f>
        <v>0</v>
      </c>
      <c r="AC30" s="16"/>
      <c r="AD30" s="3">
        <f>ROUND(SUM(AD26:AD29),5)</f>
        <v>0</v>
      </c>
    </row>
    <row r="31" spans="1:30" x14ac:dyDescent="0.25">
      <c r="A31" s="2"/>
      <c r="B31" s="2" t="s">
        <v>28</v>
      </c>
      <c r="C31" s="2"/>
      <c r="D31" s="2"/>
      <c r="E31" s="2"/>
      <c r="F31" s="2"/>
      <c r="G31" s="2"/>
      <c r="H31" s="3"/>
      <c r="I31" s="16"/>
      <c r="J31" s="3"/>
      <c r="K31" s="16"/>
      <c r="L31" s="3"/>
      <c r="M31" s="16"/>
      <c r="N31" s="3"/>
      <c r="O31" s="16"/>
      <c r="P31" s="3"/>
      <c r="Q31" s="16"/>
      <c r="R31" s="3"/>
      <c r="S31" s="16"/>
      <c r="T31" s="3"/>
      <c r="U31" s="16"/>
      <c r="V31" s="3"/>
      <c r="W31" s="16"/>
      <c r="X31" s="3"/>
      <c r="Y31" s="16"/>
      <c r="Z31" s="3"/>
      <c r="AA31" s="16"/>
      <c r="AB31" s="3"/>
      <c r="AC31" s="16"/>
      <c r="AD31" s="3"/>
    </row>
    <row r="32" spans="1:30" ht="15.75" thickBot="1" x14ac:dyDescent="0.3">
      <c r="A32" s="2"/>
      <c r="B32" s="2"/>
      <c r="C32" s="2" t="s">
        <v>29</v>
      </c>
      <c r="D32" s="2"/>
      <c r="E32" s="2"/>
      <c r="F32" s="2"/>
      <c r="G32" s="2"/>
      <c r="H32" s="4">
        <v>2698.25</v>
      </c>
      <c r="I32" s="16"/>
      <c r="J32" s="4">
        <v>2698.25</v>
      </c>
      <c r="K32" s="16"/>
      <c r="L32" s="4">
        <v>2698.25</v>
      </c>
      <c r="M32" s="16"/>
      <c r="N32" s="4">
        <v>2698.25</v>
      </c>
      <c r="O32" s="16"/>
      <c r="P32" s="4">
        <v>2698.25</v>
      </c>
      <c r="Q32" s="16"/>
      <c r="R32" s="4">
        <v>2698.25</v>
      </c>
      <c r="S32" s="16"/>
      <c r="T32" s="4">
        <v>2698.25</v>
      </c>
      <c r="U32" s="16"/>
      <c r="V32" s="4">
        <v>2698.25</v>
      </c>
      <c r="W32" s="16"/>
      <c r="X32" s="4">
        <v>2698.25</v>
      </c>
      <c r="Y32" s="16"/>
      <c r="Z32" s="4">
        <v>2698.25</v>
      </c>
      <c r="AA32" s="16"/>
      <c r="AB32" s="4">
        <v>2698.25</v>
      </c>
      <c r="AC32" s="16"/>
      <c r="AD32" s="4">
        <v>2698.25</v>
      </c>
    </row>
    <row r="33" spans="1:30" ht="15.75" thickBot="1" x14ac:dyDescent="0.3">
      <c r="A33" s="2"/>
      <c r="B33" s="2" t="s">
        <v>30</v>
      </c>
      <c r="C33" s="2"/>
      <c r="D33" s="2"/>
      <c r="E33" s="2"/>
      <c r="F33" s="2"/>
      <c r="G33" s="2"/>
      <c r="H33" s="7">
        <f>ROUND(SUM(H31:H32),5)</f>
        <v>2698.25</v>
      </c>
      <c r="I33" s="16"/>
      <c r="J33" s="7">
        <f>ROUND(SUM(J31:J32),5)</f>
        <v>2698.25</v>
      </c>
      <c r="K33" s="16"/>
      <c r="L33" s="7">
        <f>ROUND(SUM(L31:L32),5)</f>
        <v>2698.25</v>
      </c>
      <c r="M33" s="16"/>
      <c r="N33" s="7">
        <f>ROUND(SUM(N31:N32),5)</f>
        <v>2698.25</v>
      </c>
      <c r="O33" s="16"/>
      <c r="P33" s="7">
        <f>ROUND(SUM(P31:P32),5)</f>
        <v>2698.25</v>
      </c>
      <c r="Q33" s="16"/>
      <c r="R33" s="7">
        <f>ROUND(SUM(R31:R32),5)</f>
        <v>2698.25</v>
      </c>
      <c r="S33" s="16"/>
      <c r="T33" s="7">
        <f>ROUND(SUM(T31:T32),5)</f>
        <v>2698.25</v>
      </c>
      <c r="U33" s="16"/>
      <c r="V33" s="7">
        <f>ROUND(SUM(V31:V32),5)</f>
        <v>2698.25</v>
      </c>
      <c r="W33" s="16"/>
      <c r="X33" s="7">
        <f>ROUND(SUM(X31:X32),5)</f>
        <v>2698.25</v>
      </c>
      <c r="Y33" s="16"/>
      <c r="Z33" s="7">
        <f>ROUND(SUM(Z31:Z32),5)</f>
        <v>2698.25</v>
      </c>
      <c r="AA33" s="16"/>
      <c r="AB33" s="7">
        <f>ROUND(SUM(AB31:AB32),5)</f>
        <v>2698.25</v>
      </c>
      <c r="AC33" s="16"/>
      <c r="AD33" s="7">
        <f>ROUND(SUM(AD31:AD32),5)</f>
        <v>2698.25</v>
      </c>
    </row>
    <row r="34" spans="1:30" s="9" customFormat="1" ht="12" thickBot="1" x14ac:dyDescent="0.25">
      <c r="A34" s="2" t="s">
        <v>31</v>
      </c>
      <c r="B34" s="2"/>
      <c r="C34" s="2"/>
      <c r="D34" s="2"/>
      <c r="E34" s="2"/>
      <c r="F34" s="2"/>
      <c r="G34" s="2"/>
      <c r="H34" s="8">
        <f>ROUND(H2+H25+H30+H33,5)</f>
        <v>194674.04</v>
      </c>
      <c r="I34" s="2"/>
      <c r="J34" s="8">
        <f>ROUND(J2+J25+J30+J33,5)</f>
        <v>250557.55</v>
      </c>
      <c r="K34" s="2"/>
      <c r="L34" s="8">
        <f>ROUND(L2+L25+L30+L33,5)</f>
        <v>271168.07</v>
      </c>
      <c r="M34" s="2"/>
      <c r="N34" s="8">
        <f>ROUND(N2+N25+N30+N33,5)</f>
        <v>290201.46000000002</v>
      </c>
      <c r="O34" s="2"/>
      <c r="P34" s="8">
        <f>ROUND(P2+P25+P30+P33,5)</f>
        <v>281239.63</v>
      </c>
      <c r="Q34" s="2"/>
      <c r="R34" s="8">
        <f>ROUND(R2+R25+R30+R33,5)</f>
        <v>275746.90999999997</v>
      </c>
      <c r="S34" s="2"/>
      <c r="T34" s="8">
        <f>ROUND(T2+T25+T30+T33,5)</f>
        <v>291900.78999999998</v>
      </c>
      <c r="U34" s="2"/>
      <c r="V34" s="8">
        <f>ROUND(V2+V25+V30+V33,5)</f>
        <v>293472.39</v>
      </c>
      <c r="W34" s="2"/>
      <c r="X34" s="8">
        <f>ROUND(X2+X25+X30+X33,5)</f>
        <v>319198.82</v>
      </c>
      <c r="Y34" s="2"/>
      <c r="Z34" s="8">
        <f>ROUND(Z2+Z25+Z30+Z33,5)</f>
        <v>395122.02</v>
      </c>
      <c r="AA34" s="2"/>
      <c r="AB34" s="8">
        <f>ROUND(AB2+AB25+AB30+AB33,5)</f>
        <v>393903.62</v>
      </c>
      <c r="AC34" s="2"/>
      <c r="AD34" s="8">
        <f>ROUND(AD2+AD25+AD30+AD33,5)</f>
        <v>264051.69</v>
      </c>
    </row>
    <row r="35" spans="1:30" ht="15.75" thickTop="1" x14ac:dyDescent="0.25">
      <c r="A35" s="2" t="s">
        <v>32</v>
      </c>
      <c r="B35" s="2"/>
      <c r="C35" s="2"/>
      <c r="D35" s="2"/>
      <c r="E35" s="2"/>
      <c r="F35" s="2"/>
      <c r="G35" s="2"/>
      <c r="H35" s="3"/>
      <c r="I35" s="16"/>
      <c r="J35" s="3"/>
      <c r="K35" s="16"/>
      <c r="L35" s="3"/>
      <c r="M35" s="16"/>
      <c r="N35" s="3"/>
      <c r="O35" s="16"/>
      <c r="P35" s="3"/>
      <c r="Q35" s="16"/>
      <c r="R35" s="3"/>
      <c r="S35" s="16"/>
      <c r="T35" s="3"/>
      <c r="U35" s="16"/>
      <c r="V35" s="3"/>
      <c r="W35" s="16"/>
      <c r="X35" s="3"/>
      <c r="Y35" s="16"/>
      <c r="Z35" s="3"/>
      <c r="AA35" s="16"/>
      <c r="AB35" s="3"/>
      <c r="AC35" s="16"/>
      <c r="AD35" s="3"/>
    </row>
    <row r="36" spans="1:30" x14ac:dyDescent="0.25">
      <c r="A36" s="2"/>
      <c r="B36" s="2" t="s">
        <v>33</v>
      </c>
      <c r="C36" s="2"/>
      <c r="D36" s="2"/>
      <c r="E36" s="2"/>
      <c r="F36" s="2"/>
      <c r="G36" s="2"/>
      <c r="H36" s="3"/>
      <c r="I36" s="16"/>
      <c r="J36" s="3"/>
      <c r="K36" s="16"/>
      <c r="L36" s="3"/>
      <c r="M36" s="16"/>
      <c r="N36" s="3"/>
      <c r="O36" s="16"/>
      <c r="P36" s="3"/>
      <c r="Q36" s="16"/>
      <c r="R36" s="3"/>
      <c r="S36" s="16"/>
      <c r="T36" s="3"/>
      <c r="U36" s="16"/>
      <c r="V36" s="3"/>
      <c r="W36" s="16"/>
      <c r="X36" s="3"/>
      <c r="Y36" s="16"/>
      <c r="Z36" s="3"/>
      <c r="AA36" s="16"/>
      <c r="AB36" s="3"/>
      <c r="AC36" s="16"/>
      <c r="AD36" s="3"/>
    </row>
    <row r="37" spans="1:30" x14ac:dyDescent="0.25">
      <c r="A37" s="2"/>
      <c r="B37" s="2"/>
      <c r="C37" s="2" t="s">
        <v>34</v>
      </c>
      <c r="D37" s="2"/>
      <c r="E37" s="2"/>
      <c r="F37" s="2"/>
      <c r="G37" s="2"/>
      <c r="H37" s="3"/>
      <c r="I37" s="16"/>
      <c r="J37" s="3"/>
      <c r="K37" s="16"/>
      <c r="L37" s="3"/>
      <c r="M37" s="16"/>
      <c r="N37" s="3"/>
      <c r="O37" s="16"/>
      <c r="P37" s="3"/>
      <c r="Q37" s="16"/>
      <c r="R37" s="3"/>
      <c r="S37" s="16"/>
      <c r="T37" s="3"/>
      <c r="U37" s="16"/>
      <c r="V37" s="3"/>
      <c r="W37" s="16"/>
      <c r="X37" s="3"/>
      <c r="Y37" s="16"/>
      <c r="Z37" s="3"/>
      <c r="AA37" s="16"/>
      <c r="AB37" s="3"/>
      <c r="AC37" s="16"/>
      <c r="AD37" s="3"/>
    </row>
    <row r="38" spans="1:30" x14ac:dyDescent="0.25">
      <c r="A38" s="2"/>
      <c r="B38" s="2"/>
      <c r="C38" s="2"/>
      <c r="D38" s="2" t="s">
        <v>35</v>
      </c>
      <c r="E38" s="2"/>
      <c r="F38" s="2"/>
      <c r="G38" s="2"/>
      <c r="H38" s="3"/>
      <c r="I38" s="16"/>
      <c r="J38" s="3"/>
      <c r="K38" s="16"/>
      <c r="L38" s="3"/>
      <c r="M38" s="16"/>
      <c r="N38" s="3"/>
      <c r="O38" s="16"/>
      <c r="P38" s="3"/>
      <c r="Q38" s="16"/>
      <c r="R38" s="3"/>
      <c r="S38" s="16"/>
      <c r="T38" s="3"/>
      <c r="U38" s="16"/>
      <c r="V38" s="3"/>
      <c r="W38" s="16"/>
      <c r="X38" s="3"/>
      <c r="Y38" s="16"/>
      <c r="Z38" s="3"/>
      <c r="AA38" s="16"/>
      <c r="AB38" s="3"/>
      <c r="AC38" s="16"/>
      <c r="AD38" s="3"/>
    </row>
    <row r="39" spans="1:30" ht="15.75" thickBot="1" x14ac:dyDescent="0.3">
      <c r="A39" s="2"/>
      <c r="B39" s="2"/>
      <c r="C39" s="2"/>
      <c r="D39" s="2"/>
      <c r="E39" s="2" t="s">
        <v>36</v>
      </c>
      <c r="F39" s="2"/>
      <c r="G39" s="2"/>
      <c r="H39" s="6">
        <v>4556.3900000000003</v>
      </c>
      <c r="I39" s="16"/>
      <c r="J39" s="6">
        <v>497.15</v>
      </c>
      <c r="K39" s="16"/>
      <c r="L39" s="6">
        <v>9668.49</v>
      </c>
      <c r="M39" s="16"/>
      <c r="N39" s="6">
        <v>11863.71</v>
      </c>
      <c r="O39" s="16"/>
      <c r="P39" s="6">
        <v>11166.84</v>
      </c>
      <c r="Q39" s="16"/>
      <c r="R39" s="6">
        <v>-6014.49</v>
      </c>
      <c r="S39" s="16"/>
      <c r="T39" s="6">
        <v>-6296.84</v>
      </c>
      <c r="U39" s="16"/>
      <c r="V39" s="6">
        <v>3964.48</v>
      </c>
      <c r="W39" s="16"/>
      <c r="X39" s="6">
        <v>-1827.72</v>
      </c>
      <c r="Y39" s="16"/>
      <c r="Z39" s="6">
        <v>-582.01</v>
      </c>
      <c r="AA39" s="16"/>
      <c r="AB39" s="6">
        <v>9689.7800000000007</v>
      </c>
      <c r="AC39" s="16"/>
      <c r="AD39" s="6">
        <v>11289.57</v>
      </c>
    </row>
    <row r="40" spans="1:30" x14ac:dyDescent="0.25">
      <c r="A40" s="2"/>
      <c r="B40" s="2"/>
      <c r="C40" s="2"/>
      <c r="D40" s="2" t="s">
        <v>37</v>
      </c>
      <c r="E40" s="2"/>
      <c r="F40" s="2"/>
      <c r="G40" s="2"/>
      <c r="H40" s="3">
        <f>ROUND(SUM(H38:H39),5)</f>
        <v>4556.3900000000003</v>
      </c>
      <c r="I40" s="16"/>
      <c r="J40" s="3">
        <f>ROUND(SUM(J38:J39),5)</f>
        <v>497.15</v>
      </c>
      <c r="K40" s="16"/>
      <c r="L40" s="3">
        <f>ROUND(SUM(L38:L39),5)</f>
        <v>9668.49</v>
      </c>
      <c r="M40" s="16"/>
      <c r="N40" s="3">
        <f>ROUND(SUM(N38:N39),5)</f>
        <v>11863.71</v>
      </c>
      <c r="O40" s="16"/>
      <c r="P40" s="3">
        <f>ROUND(SUM(P38:P39),5)</f>
        <v>11166.84</v>
      </c>
      <c r="Q40" s="16"/>
      <c r="R40" s="3">
        <f>ROUND(SUM(R38:R39),5)</f>
        <v>-6014.49</v>
      </c>
      <c r="S40" s="16"/>
      <c r="T40" s="3">
        <f>ROUND(SUM(T38:T39),5)</f>
        <v>-6296.84</v>
      </c>
      <c r="U40" s="16"/>
      <c r="V40" s="3">
        <f>ROUND(SUM(V38:V39),5)</f>
        <v>3964.48</v>
      </c>
      <c r="W40" s="16"/>
      <c r="X40" s="3">
        <f>ROUND(SUM(X38:X39),5)</f>
        <v>-1827.72</v>
      </c>
      <c r="Y40" s="16"/>
      <c r="Z40" s="3">
        <f>ROUND(SUM(Z38:Z39),5)</f>
        <v>-582.01</v>
      </c>
      <c r="AA40" s="16"/>
      <c r="AB40" s="3">
        <f>ROUND(SUM(AB38:AB39),5)</f>
        <v>9689.7800000000007</v>
      </c>
      <c r="AC40" s="16"/>
      <c r="AD40" s="3">
        <f>ROUND(SUM(AD38:AD39),5)</f>
        <v>11289.57</v>
      </c>
    </row>
    <row r="41" spans="1:30" x14ac:dyDescent="0.25">
      <c r="A41" s="2"/>
      <c r="B41" s="2"/>
      <c r="C41" s="2"/>
      <c r="D41" s="2" t="s">
        <v>38</v>
      </c>
      <c r="E41" s="2"/>
      <c r="F41" s="2"/>
      <c r="G41" s="2"/>
      <c r="H41" s="3"/>
      <c r="I41" s="16"/>
      <c r="J41" s="3"/>
      <c r="K41" s="16"/>
      <c r="L41" s="3"/>
      <c r="M41" s="16"/>
      <c r="N41" s="3"/>
      <c r="O41" s="16"/>
      <c r="P41" s="3"/>
      <c r="Q41" s="16"/>
      <c r="R41" s="3"/>
      <c r="S41" s="16"/>
      <c r="T41" s="3"/>
      <c r="U41" s="16"/>
      <c r="V41" s="3"/>
      <c r="W41" s="16"/>
      <c r="X41" s="3"/>
      <c r="Y41" s="16"/>
      <c r="Z41" s="3"/>
      <c r="AA41" s="16"/>
      <c r="AB41" s="3"/>
      <c r="AC41" s="16"/>
      <c r="AD41" s="3"/>
    </row>
    <row r="42" spans="1:30" x14ac:dyDescent="0.25">
      <c r="A42" s="2"/>
      <c r="B42" s="2"/>
      <c r="C42" s="2"/>
      <c r="D42" s="2"/>
      <c r="E42" s="2" t="s">
        <v>39</v>
      </c>
      <c r="F42" s="2"/>
      <c r="G42" s="2"/>
      <c r="H42" s="3"/>
      <c r="I42" s="16"/>
      <c r="J42" s="3"/>
      <c r="K42" s="16"/>
      <c r="L42" s="3"/>
      <c r="M42" s="16"/>
      <c r="N42" s="3"/>
      <c r="O42" s="16"/>
      <c r="P42" s="3"/>
      <c r="Q42" s="16"/>
      <c r="R42" s="3"/>
      <c r="S42" s="16"/>
      <c r="T42" s="3"/>
      <c r="U42" s="16"/>
      <c r="V42" s="3"/>
      <c r="W42" s="16"/>
      <c r="X42" s="3"/>
      <c r="Y42" s="16"/>
      <c r="Z42" s="3"/>
      <c r="AA42" s="16"/>
      <c r="AB42" s="3"/>
      <c r="AC42" s="16"/>
      <c r="AD42" s="3"/>
    </row>
    <row r="43" spans="1:30" x14ac:dyDescent="0.25">
      <c r="A43" s="2"/>
      <c r="B43" s="2"/>
      <c r="C43" s="2"/>
      <c r="D43" s="2"/>
      <c r="E43" s="2"/>
      <c r="F43" s="2" t="s">
        <v>40</v>
      </c>
      <c r="G43" s="2"/>
      <c r="H43" s="3"/>
      <c r="I43" s="16"/>
      <c r="J43" s="3"/>
      <c r="K43" s="16"/>
      <c r="L43" s="3"/>
      <c r="M43" s="16"/>
      <c r="N43" s="3"/>
      <c r="O43" s="16"/>
      <c r="P43" s="3"/>
      <c r="Q43" s="16"/>
      <c r="R43" s="3"/>
      <c r="S43" s="16"/>
      <c r="T43" s="3"/>
      <c r="U43" s="16"/>
      <c r="V43" s="3"/>
      <c r="W43" s="16"/>
      <c r="X43" s="3"/>
      <c r="Y43" s="16"/>
      <c r="Z43" s="3"/>
      <c r="AA43" s="16"/>
      <c r="AB43" s="3"/>
      <c r="AC43" s="16"/>
      <c r="AD43" s="3"/>
    </row>
    <row r="44" spans="1:30" x14ac:dyDescent="0.25">
      <c r="A44" s="2"/>
      <c r="B44" s="2"/>
      <c r="C44" s="2"/>
      <c r="D44" s="2"/>
      <c r="E44" s="2"/>
      <c r="F44" s="2"/>
      <c r="G44" s="2" t="s">
        <v>83</v>
      </c>
      <c r="H44" s="3">
        <v>15.99</v>
      </c>
      <c r="I44" s="16"/>
      <c r="J44" s="3">
        <v>217.99</v>
      </c>
      <c r="K44" s="16"/>
      <c r="L44" s="3">
        <v>217.99</v>
      </c>
      <c r="M44" s="16"/>
      <c r="N44" s="3">
        <v>217.99</v>
      </c>
      <c r="O44" s="16"/>
      <c r="P44" s="3">
        <v>0</v>
      </c>
      <c r="Q44" s="16"/>
      <c r="R44" s="3">
        <v>47.89</v>
      </c>
      <c r="S44" s="16"/>
      <c r="T44" s="3">
        <v>89.29</v>
      </c>
      <c r="U44" s="16"/>
      <c r="V44" s="3">
        <v>688.99</v>
      </c>
      <c r="W44" s="16"/>
      <c r="X44" s="3">
        <v>17.989999999999998</v>
      </c>
      <c r="Y44" s="16"/>
      <c r="Z44" s="3">
        <v>532.94000000000005</v>
      </c>
      <c r="AA44" s="16"/>
      <c r="AB44" s="3">
        <v>17.989999999999998</v>
      </c>
      <c r="AC44" s="16"/>
      <c r="AD44" s="3">
        <v>0</v>
      </c>
    </row>
    <row r="45" spans="1:30" x14ac:dyDescent="0.25">
      <c r="A45" s="2"/>
      <c r="B45" s="2"/>
      <c r="C45" s="2"/>
      <c r="D45" s="2"/>
      <c r="E45" s="2"/>
      <c r="F45" s="2"/>
      <c r="G45" s="2" t="s">
        <v>41</v>
      </c>
      <c r="H45" s="3">
        <v>1102.01</v>
      </c>
      <c r="I45" s="16"/>
      <c r="J45" s="3">
        <v>1066.83</v>
      </c>
      <c r="K45" s="16"/>
      <c r="L45" s="3">
        <v>1976.56</v>
      </c>
      <c r="M45" s="16"/>
      <c r="N45" s="3">
        <v>1915.11</v>
      </c>
      <c r="O45" s="16"/>
      <c r="P45" s="3">
        <v>1981.96</v>
      </c>
      <c r="Q45" s="16"/>
      <c r="R45" s="3">
        <v>2002.93</v>
      </c>
      <c r="S45" s="16"/>
      <c r="T45" s="3">
        <v>1400.46</v>
      </c>
      <c r="U45" s="16"/>
      <c r="V45" s="3">
        <v>1708.63</v>
      </c>
      <c r="W45" s="16"/>
      <c r="X45" s="3">
        <v>1508.27</v>
      </c>
      <c r="Y45" s="16"/>
      <c r="Z45" s="3">
        <v>684.17</v>
      </c>
      <c r="AA45" s="16"/>
      <c r="AB45" s="3">
        <v>1599.29</v>
      </c>
      <c r="AC45" s="16"/>
      <c r="AD45" s="3">
        <v>1960.43</v>
      </c>
    </row>
    <row r="46" spans="1:30" ht="15.75" thickBot="1" x14ac:dyDescent="0.3">
      <c r="A46" s="2"/>
      <c r="B46" s="2"/>
      <c r="C46" s="2"/>
      <c r="D46" s="2"/>
      <c r="E46" s="2"/>
      <c r="F46" s="2"/>
      <c r="G46" s="2" t="s">
        <v>42</v>
      </c>
      <c r="H46" s="6">
        <v>1196.6600000000001</v>
      </c>
      <c r="I46" s="16"/>
      <c r="J46" s="6">
        <v>3982.27</v>
      </c>
      <c r="K46" s="16"/>
      <c r="L46" s="6">
        <v>9368.06</v>
      </c>
      <c r="M46" s="16"/>
      <c r="N46" s="6">
        <v>1333.02</v>
      </c>
      <c r="O46" s="16"/>
      <c r="P46" s="6">
        <v>4862.8</v>
      </c>
      <c r="Q46" s="16"/>
      <c r="R46" s="6">
        <v>4180.41</v>
      </c>
      <c r="S46" s="16"/>
      <c r="T46" s="6">
        <v>9.99</v>
      </c>
      <c r="U46" s="16"/>
      <c r="V46" s="6">
        <v>233.33</v>
      </c>
      <c r="W46" s="16"/>
      <c r="X46" s="6">
        <v>3438.88</v>
      </c>
      <c r="Y46" s="16"/>
      <c r="Z46" s="6">
        <v>9.99</v>
      </c>
      <c r="AA46" s="16"/>
      <c r="AB46" s="6">
        <v>1538.27</v>
      </c>
      <c r="AC46" s="16"/>
      <c r="AD46" s="6">
        <v>4979.59</v>
      </c>
    </row>
    <row r="47" spans="1:30" x14ac:dyDescent="0.25">
      <c r="A47" s="2"/>
      <c r="B47" s="2"/>
      <c r="C47" s="2"/>
      <c r="D47" s="2"/>
      <c r="E47" s="2"/>
      <c r="F47" s="2" t="s">
        <v>43</v>
      </c>
      <c r="G47" s="2"/>
      <c r="H47" s="3">
        <f>ROUND(SUM(H43:H46),5)</f>
        <v>2314.66</v>
      </c>
      <c r="I47" s="16"/>
      <c r="J47" s="3">
        <f>ROUND(SUM(J43:J46),5)</f>
        <v>5267.09</v>
      </c>
      <c r="K47" s="16"/>
      <c r="L47" s="3">
        <f>ROUND(SUM(L43:L46),5)</f>
        <v>11562.61</v>
      </c>
      <c r="M47" s="16"/>
      <c r="N47" s="3">
        <f>ROUND(SUM(N43:N46),5)</f>
        <v>3466.12</v>
      </c>
      <c r="O47" s="16"/>
      <c r="P47" s="3">
        <f>ROUND(SUM(P43:P46),5)</f>
        <v>6844.76</v>
      </c>
      <c r="Q47" s="16"/>
      <c r="R47" s="3">
        <f>ROUND(SUM(R43:R46),5)</f>
        <v>6231.23</v>
      </c>
      <c r="S47" s="16"/>
      <c r="T47" s="3">
        <f>ROUND(SUM(T43:T46),5)</f>
        <v>1499.74</v>
      </c>
      <c r="U47" s="16"/>
      <c r="V47" s="3">
        <f>ROUND(SUM(V43:V46),5)</f>
        <v>2630.95</v>
      </c>
      <c r="W47" s="16"/>
      <c r="X47" s="3">
        <f>ROUND(SUM(X43:X46),5)</f>
        <v>4965.1400000000003</v>
      </c>
      <c r="Y47" s="16"/>
      <c r="Z47" s="3">
        <f>ROUND(SUM(Z43:Z46),5)</f>
        <v>1227.0999999999999</v>
      </c>
      <c r="AA47" s="16"/>
      <c r="AB47" s="3">
        <f>ROUND(SUM(AB43:AB46),5)</f>
        <v>3155.55</v>
      </c>
      <c r="AC47" s="16"/>
      <c r="AD47" s="3">
        <f>ROUND(SUM(AD43:AD46),5)</f>
        <v>6940.02</v>
      </c>
    </row>
    <row r="48" spans="1:30" ht="15.75" thickBot="1" x14ac:dyDescent="0.3">
      <c r="A48" s="2"/>
      <c r="B48" s="2"/>
      <c r="C48" s="2"/>
      <c r="D48" s="2"/>
      <c r="E48" s="2"/>
      <c r="F48" s="2" t="s">
        <v>84</v>
      </c>
      <c r="G48" s="2"/>
      <c r="H48" s="4">
        <v>0</v>
      </c>
      <c r="I48" s="16"/>
      <c r="J48" s="4">
        <v>-2.3199999999999998</v>
      </c>
      <c r="K48" s="16"/>
      <c r="L48" s="4">
        <v>0</v>
      </c>
      <c r="M48" s="16"/>
      <c r="N48" s="4">
        <v>0</v>
      </c>
      <c r="O48" s="16"/>
      <c r="P48" s="4">
        <v>0</v>
      </c>
      <c r="Q48" s="16"/>
      <c r="R48" s="4">
        <v>0</v>
      </c>
      <c r="S48" s="16"/>
      <c r="T48" s="4">
        <v>0</v>
      </c>
      <c r="U48" s="16"/>
      <c r="V48" s="4">
        <v>0</v>
      </c>
      <c r="W48" s="16"/>
      <c r="X48" s="4">
        <v>0</v>
      </c>
      <c r="Y48" s="16"/>
      <c r="Z48" s="4">
        <v>0</v>
      </c>
      <c r="AA48" s="16"/>
      <c r="AB48" s="4">
        <v>0</v>
      </c>
      <c r="AC48" s="16"/>
      <c r="AD48" s="4">
        <v>0</v>
      </c>
    </row>
    <row r="49" spans="1:30" ht="15.75" thickBot="1" x14ac:dyDescent="0.3">
      <c r="A49" s="2"/>
      <c r="B49" s="2"/>
      <c r="C49" s="2"/>
      <c r="D49" s="2"/>
      <c r="E49" s="2" t="s">
        <v>44</v>
      </c>
      <c r="F49" s="2"/>
      <c r="G49" s="2"/>
      <c r="H49" s="5">
        <f>ROUND(H42+SUM(H47:H48),5)</f>
        <v>2314.66</v>
      </c>
      <c r="I49" s="16"/>
      <c r="J49" s="5">
        <f>ROUND(J42+SUM(J47:J48),5)</f>
        <v>5264.77</v>
      </c>
      <c r="K49" s="16"/>
      <c r="L49" s="5">
        <f>ROUND(L42+SUM(L47:L48),5)</f>
        <v>11562.61</v>
      </c>
      <c r="M49" s="16"/>
      <c r="N49" s="5">
        <f>ROUND(N42+SUM(N47:N48),5)</f>
        <v>3466.12</v>
      </c>
      <c r="O49" s="16"/>
      <c r="P49" s="5">
        <f>ROUND(P42+SUM(P47:P48),5)</f>
        <v>6844.76</v>
      </c>
      <c r="Q49" s="16"/>
      <c r="R49" s="5">
        <f>ROUND(R42+SUM(R47:R48),5)</f>
        <v>6231.23</v>
      </c>
      <c r="S49" s="16"/>
      <c r="T49" s="5">
        <f>ROUND(T42+SUM(T47:T48),5)</f>
        <v>1499.74</v>
      </c>
      <c r="U49" s="16"/>
      <c r="V49" s="5">
        <f>ROUND(V42+SUM(V47:V48),5)</f>
        <v>2630.95</v>
      </c>
      <c r="W49" s="16"/>
      <c r="X49" s="5">
        <f>ROUND(X42+SUM(X47:X48),5)</f>
        <v>4965.1400000000003</v>
      </c>
      <c r="Y49" s="16"/>
      <c r="Z49" s="5">
        <f>ROUND(Z42+SUM(Z47:Z48),5)</f>
        <v>1227.0999999999999</v>
      </c>
      <c r="AA49" s="16"/>
      <c r="AB49" s="5">
        <f>ROUND(AB42+SUM(AB47:AB48),5)</f>
        <v>3155.55</v>
      </c>
      <c r="AC49" s="16"/>
      <c r="AD49" s="5">
        <f>ROUND(AD42+SUM(AD47:AD48),5)</f>
        <v>6940.02</v>
      </c>
    </row>
    <row r="50" spans="1:30" x14ac:dyDescent="0.25">
      <c r="A50" s="2"/>
      <c r="B50" s="2"/>
      <c r="C50" s="2"/>
      <c r="D50" s="2" t="s">
        <v>45</v>
      </c>
      <c r="E50" s="2"/>
      <c r="F50" s="2"/>
      <c r="G50" s="2"/>
      <c r="H50" s="3">
        <f>ROUND(H41+H49,5)</f>
        <v>2314.66</v>
      </c>
      <c r="I50" s="16"/>
      <c r="J50" s="3">
        <f>ROUND(J41+J49,5)</f>
        <v>5264.77</v>
      </c>
      <c r="K50" s="16"/>
      <c r="L50" s="3">
        <f>ROUND(L41+L49,5)</f>
        <v>11562.61</v>
      </c>
      <c r="M50" s="16"/>
      <c r="N50" s="3">
        <f>ROUND(N41+N49,5)</f>
        <v>3466.12</v>
      </c>
      <c r="O50" s="16"/>
      <c r="P50" s="3">
        <f>ROUND(P41+P49,5)</f>
        <v>6844.76</v>
      </c>
      <c r="Q50" s="16"/>
      <c r="R50" s="3">
        <f>ROUND(R41+R49,5)</f>
        <v>6231.23</v>
      </c>
      <c r="S50" s="16"/>
      <c r="T50" s="3">
        <f>ROUND(T41+T49,5)</f>
        <v>1499.74</v>
      </c>
      <c r="U50" s="16"/>
      <c r="V50" s="3">
        <f>ROUND(V41+V49,5)</f>
        <v>2630.95</v>
      </c>
      <c r="W50" s="16"/>
      <c r="X50" s="3">
        <f>ROUND(X41+X49,5)</f>
        <v>4965.1400000000003</v>
      </c>
      <c r="Y50" s="16"/>
      <c r="Z50" s="3">
        <f>ROUND(Z41+Z49,5)</f>
        <v>1227.0999999999999</v>
      </c>
      <c r="AA50" s="16"/>
      <c r="AB50" s="3">
        <f>ROUND(AB41+AB49,5)</f>
        <v>3155.55</v>
      </c>
      <c r="AC50" s="16"/>
      <c r="AD50" s="3">
        <f>ROUND(AD41+AD49,5)</f>
        <v>6940.02</v>
      </c>
    </row>
    <row r="51" spans="1:30" x14ac:dyDescent="0.25">
      <c r="A51" s="2"/>
      <c r="B51" s="2"/>
      <c r="C51" s="2"/>
      <c r="D51" s="2" t="s">
        <v>46</v>
      </c>
      <c r="E51" s="2"/>
      <c r="F51" s="2"/>
      <c r="G51" s="2"/>
      <c r="H51" s="3"/>
      <c r="I51" s="16"/>
      <c r="J51" s="3"/>
      <c r="K51" s="16"/>
      <c r="L51" s="3"/>
      <c r="M51" s="16"/>
      <c r="N51" s="3"/>
      <c r="O51" s="16"/>
      <c r="P51" s="3"/>
      <c r="Q51" s="16"/>
      <c r="R51" s="3"/>
      <c r="S51" s="16"/>
      <c r="T51" s="3"/>
      <c r="U51" s="16"/>
      <c r="V51" s="3"/>
      <c r="W51" s="16"/>
      <c r="X51" s="3"/>
      <c r="Y51" s="16"/>
      <c r="Z51" s="3"/>
      <c r="AA51" s="16"/>
      <c r="AB51" s="3"/>
      <c r="AC51" s="16"/>
      <c r="AD51" s="3"/>
    </row>
    <row r="52" spans="1:30" x14ac:dyDescent="0.25">
      <c r="A52" s="2"/>
      <c r="B52" s="2"/>
      <c r="C52" s="2"/>
      <c r="D52" s="2"/>
      <c r="E52" s="2" t="s">
        <v>47</v>
      </c>
      <c r="F52" s="2"/>
      <c r="G52" s="2"/>
      <c r="H52" s="3"/>
      <c r="I52" s="16"/>
      <c r="J52" s="3"/>
      <c r="K52" s="16"/>
      <c r="L52" s="3"/>
      <c r="M52" s="16"/>
      <c r="N52" s="3"/>
      <c r="O52" s="16"/>
      <c r="P52" s="3"/>
      <c r="Q52" s="16"/>
      <c r="R52" s="3"/>
      <c r="S52" s="16"/>
      <c r="T52" s="3"/>
      <c r="U52" s="16"/>
      <c r="V52" s="3"/>
      <c r="W52" s="16"/>
      <c r="X52" s="3"/>
      <c r="Y52" s="16"/>
      <c r="Z52" s="3"/>
      <c r="AA52" s="16"/>
      <c r="AB52" s="3"/>
      <c r="AC52" s="16"/>
      <c r="AD52" s="3"/>
    </row>
    <row r="53" spans="1:30" x14ac:dyDescent="0.25">
      <c r="A53" s="2"/>
      <c r="B53" s="2"/>
      <c r="C53" s="2"/>
      <c r="D53" s="2"/>
      <c r="E53" s="2"/>
      <c r="F53" s="2" t="s">
        <v>48</v>
      </c>
      <c r="G53" s="2"/>
      <c r="H53" s="3">
        <v>535</v>
      </c>
      <c r="I53" s="16"/>
      <c r="J53" s="3">
        <v>117.9</v>
      </c>
      <c r="K53" s="16"/>
      <c r="L53" s="3">
        <v>66.27</v>
      </c>
      <c r="M53" s="16"/>
      <c r="N53" s="3">
        <v>555.37</v>
      </c>
      <c r="O53" s="16"/>
      <c r="P53" s="3">
        <v>313.41000000000003</v>
      </c>
      <c r="Q53" s="16"/>
      <c r="R53" s="3">
        <v>203.41</v>
      </c>
      <c r="S53" s="16"/>
      <c r="T53" s="3">
        <v>157.68</v>
      </c>
      <c r="U53" s="16"/>
      <c r="V53" s="3">
        <v>257.68</v>
      </c>
      <c r="W53" s="16"/>
      <c r="X53" s="3">
        <v>277.68</v>
      </c>
      <c r="Y53" s="16"/>
      <c r="Z53" s="3">
        <v>342.68</v>
      </c>
      <c r="AA53" s="16"/>
      <c r="AB53" s="3">
        <v>392.68</v>
      </c>
      <c r="AC53" s="16"/>
      <c r="AD53" s="3">
        <v>706.98</v>
      </c>
    </row>
    <row r="54" spans="1:30" ht="15.75" thickBot="1" x14ac:dyDescent="0.3">
      <c r="A54" s="2"/>
      <c r="B54" s="2"/>
      <c r="C54" s="2"/>
      <c r="D54" s="2"/>
      <c r="E54" s="2"/>
      <c r="F54" s="2" t="s">
        <v>49</v>
      </c>
      <c r="G54" s="2"/>
      <c r="H54" s="6">
        <v>0</v>
      </c>
      <c r="I54" s="16"/>
      <c r="J54" s="6">
        <v>0</v>
      </c>
      <c r="K54" s="16"/>
      <c r="L54" s="6">
        <v>0</v>
      </c>
      <c r="M54" s="16"/>
      <c r="N54" s="6">
        <v>0</v>
      </c>
      <c r="O54" s="16"/>
      <c r="P54" s="6">
        <v>0</v>
      </c>
      <c r="Q54" s="16"/>
      <c r="R54" s="6">
        <v>0</v>
      </c>
      <c r="S54" s="16"/>
      <c r="T54" s="6">
        <v>0</v>
      </c>
      <c r="U54" s="16"/>
      <c r="V54" s="6">
        <v>0</v>
      </c>
      <c r="W54" s="16"/>
      <c r="X54" s="6">
        <v>0</v>
      </c>
      <c r="Y54" s="16"/>
      <c r="Z54" s="6">
        <v>0</v>
      </c>
      <c r="AA54" s="16"/>
      <c r="AB54" s="6">
        <v>0</v>
      </c>
      <c r="AC54" s="16"/>
      <c r="AD54" s="6">
        <v>265</v>
      </c>
    </row>
    <row r="55" spans="1:30" x14ac:dyDescent="0.25">
      <c r="A55" s="2"/>
      <c r="B55" s="2"/>
      <c r="C55" s="2"/>
      <c r="D55" s="2"/>
      <c r="E55" s="2" t="s">
        <v>50</v>
      </c>
      <c r="F55" s="2"/>
      <c r="G55" s="2"/>
      <c r="H55" s="3">
        <f>ROUND(SUM(H52:H54),5)</f>
        <v>535</v>
      </c>
      <c r="I55" s="16"/>
      <c r="J55" s="3">
        <f>ROUND(SUM(J52:J54),5)</f>
        <v>117.9</v>
      </c>
      <c r="K55" s="16"/>
      <c r="L55" s="3">
        <f>ROUND(SUM(L52:L54),5)</f>
        <v>66.27</v>
      </c>
      <c r="M55" s="16"/>
      <c r="N55" s="3">
        <f>ROUND(SUM(N52:N54),5)</f>
        <v>555.37</v>
      </c>
      <c r="O55" s="16"/>
      <c r="P55" s="3">
        <f>ROUND(SUM(P52:P54),5)</f>
        <v>313.41000000000003</v>
      </c>
      <c r="Q55" s="16"/>
      <c r="R55" s="3">
        <f>ROUND(SUM(R52:R54),5)</f>
        <v>203.41</v>
      </c>
      <c r="S55" s="16"/>
      <c r="T55" s="3">
        <f>ROUND(SUM(T52:T54),5)</f>
        <v>157.68</v>
      </c>
      <c r="U55" s="16"/>
      <c r="V55" s="3">
        <f>ROUND(SUM(V52:V54),5)</f>
        <v>257.68</v>
      </c>
      <c r="W55" s="16"/>
      <c r="X55" s="3">
        <f>ROUND(SUM(X52:X54),5)</f>
        <v>277.68</v>
      </c>
      <c r="Y55" s="16"/>
      <c r="Z55" s="3">
        <f>ROUND(SUM(Z52:Z54),5)</f>
        <v>342.68</v>
      </c>
      <c r="AA55" s="16"/>
      <c r="AB55" s="3">
        <f>ROUND(SUM(AB52:AB54),5)</f>
        <v>392.68</v>
      </c>
      <c r="AC55" s="16"/>
      <c r="AD55" s="3">
        <f>ROUND(SUM(AD52:AD54),5)</f>
        <v>971.98</v>
      </c>
    </row>
    <row r="56" spans="1:30" x14ac:dyDescent="0.25">
      <c r="A56" s="2"/>
      <c r="B56" s="2"/>
      <c r="C56" s="2"/>
      <c r="D56" s="2"/>
      <c r="E56" s="2" t="s">
        <v>51</v>
      </c>
      <c r="F56" s="2"/>
      <c r="G56" s="2"/>
      <c r="H56" s="3"/>
      <c r="I56" s="16"/>
      <c r="J56" s="3"/>
      <c r="K56" s="16"/>
      <c r="L56" s="3"/>
      <c r="M56" s="16"/>
      <c r="N56" s="3"/>
      <c r="O56" s="16"/>
      <c r="P56" s="3"/>
      <c r="Q56" s="16"/>
      <c r="R56" s="3"/>
      <c r="S56" s="16"/>
      <c r="T56" s="3"/>
      <c r="U56" s="16"/>
      <c r="V56" s="3"/>
      <c r="W56" s="16"/>
      <c r="X56" s="3"/>
      <c r="Y56" s="16"/>
      <c r="Z56" s="3"/>
      <c r="AA56" s="16"/>
      <c r="AB56" s="3"/>
      <c r="AC56" s="16"/>
      <c r="AD56" s="3"/>
    </row>
    <row r="57" spans="1:30" x14ac:dyDescent="0.25">
      <c r="A57" s="2"/>
      <c r="B57" s="2"/>
      <c r="C57" s="2"/>
      <c r="D57" s="2"/>
      <c r="E57" s="2"/>
      <c r="F57" s="2" t="s">
        <v>85</v>
      </c>
      <c r="G57" s="2"/>
      <c r="H57" s="3">
        <v>0</v>
      </c>
      <c r="I57" s="16"/>
      <c r="J57" s="3">
        <v>-5</v>
      </c>
      <c r="K57" s="16"/>
      <c r="L57" s="3">
        <v>-35</v>
      </c>
      <c r="M57" s="16"/>
      <c r="N57" s="3">
        <v>-65</v>
      </c>
      <c r="O57" s="16"/>
      <c r="P57" s="3">
        <v>10</v>
      </c>
      <c r="Q57" s="16"/>
      <c r="R57" s="3">
        <v>25</v>
      </c>
      <c r="S57" s="16"/>
      <c r="T57" s="3">
        <v>25</v>
      </c>
      <c r="U57" s="16"/>
      <c r="V57" s="3">
        <v>0</v>
      </c>
      <c r="W57" s="16"/>
      <c r="X57" s="3">
        <v>0</v>
      </c>
      <c r="Y57" s="16"/>
      <c r="Z57" s="3">
        <v>0</v>
      </c>
      <c r="AA57" s="16"/>
      <c r="AB57" s="3">
        <v>0</v>
      </c>
      <c r="AC57" s="16"/>
      <c r="AD57" s="3">
        <v>0</v>
      </c>
    </row>
    <row r="58" spans="1:30" ht="15.75" thickBot="1" x14ac:dyDescent="0.3">
      <c r="A58" s="2"/>
      <c r="B58" s="2"/>
      <c r="C58" s="2"/>
      <c r="D58" s="2"/>
      <c r="E58" s="2"/>
      <c r="F58" s="2" t="s">
        <v>86</v>
      </c>
      <c r="G58" s="2"/>
      <c r="H58" s="6">
        <v>12102.45</v>
      </c>
      <c r="I58" s="16"/>
      <c r="J58" s="6">
        <v>11979.75</v>
      </c>
      <c r="K58" s="16"/>
      <c r="L58" s="6">
        <v>12829.06</v>
      </c>
      <c r="M58" s="16"/>
      <c r="N58" s="6">
        <v>12149.44</v>
      </c>
      <c r="O58" s="16"/>
      <c r="P58" s="6">
        <v>11504.21</v>
      </c>
      <c r="Q58" s="16"/>
      <c r="R58" s="6">
        <v>10950.08</v>
      </c>
      <c r="S58" s="16"/>
      <c r="T58" s="6">
        <v>11358.01</v>
      </c>
      <c r="U58" s="16"/>
      <c r="V58" s="6">
        <v>11698.29</v>
      </c>
      <c r="W58" s="16"/>
      <c r="X58" s="6">
        <v>12577.59</v>
      </c>
      <c r="Y58" s="16"/>
      <c r="Z58" s="6">
        <v>12247.2</v>
      </c>
      <c r="AA58" s="16"/>
      <c r="AB58" s="6">
        <v>10577.58</v>
      </c>
      <c r="AC58" s="16"/>
      <c r="AD58" s="6">
        <v>8140.28</v>
      </c>
    </row>
    <row r="59" spans="1:30" x14ac:dyDescent="0.25">
      <c r="A59" s="2"/>
      <c r="B59" s="2"/>
      <c r="C59" s="2"/>
      <c r="D59" s="2"/>
      <c r="E59" s="2" t="s">
        <v>87</v>
      </c>
      <c r="F59" s="2"/>
      <c r="G59" s="2"/>
      <c r="H59" s="3">
        <f>ROUND(SUM(H56:H58),5)</f>
        <v>12102.45</v>
      </c>
      <c r="I59" s="16"/>
      <c r="J59" s="3">
        <f>ROUND(SUM(J56:J58),5)</f>
        <v>11974.75</v>
      </c>
      <c r="K59" s="16"/>
      <c r="L59" s="3">
        <f>ROUND(SUM(L56:L58),5)</f>
        <v>12794.06</v>
      </c>
      <c r="M59" s="16"/>
      <c r="N59" s="3">
        <f>ROUND(SUM(N56:N58),5)</f>
        <v>12084.44</v>
      </c>
      <c r="O59" s="16"/>
      <c r="P59" s="3">
        <f>ROUND(SUM(P56:P58),5)</f>
        <v>11514.21</v>
      </c>
      <c r="Q59" s="16"/>
      <c r="R59" s="3">
        <f>ROUND(SUM(R56:R58),5)</f>
        <v>10975.08</v>
      </c>
      <c r="S59" s="16"/>
      <c r="T59" s="3">
        <f>ROUND(SUM(T56:T58),5)</f>
        <v>11383.01</v>
      </c>
      <c r="U59" s="16"/>
      <c r="V59" s="3">
        <f>ROUND(SUM(V56:V58),5)</f>
        <v>11698.29</v>
      </c>
      <c r="W59" s="16"/>
      <c r="X59" s="3">
        <f>ROUND(SUM(X56:X58),5)</f>
        <v>12577.59</v>
      </c>
      <c r="Y59" s="16"/>
      <c r="Z59" s="3">
        <f>ROUND(SUM(Z56:Z58),5)</f>
        <v>12247.2</v>
      </c>
      <c r="AA59" s="16"/>
      <c r="AB59" s="3">
        <f>ROUND(SUM(AB56:AB58),5)</f>
        <v>10577.58</v>
      </c>
      <c r="AC59" s="16"/>
      <c r="AD59" s="3">
        <f>ROUND(SUM(AD56:AD58),5)</f>
        <v>8140.28</v>
      </c>
    </row>
    <row r="60" spans="1:30" x14ac:dyDescent="0.25">
      <c r="A60" s="2"/>
      <c r="B60" s="2"/>
      <c r="C60" s="2"/>
      <c r="D60" s="2"/>
      <c r="E60" s="2" t="s">
        <v>88</v>
      </c>
      <c r="F60" s="2"/>
      <c r="G60" s="2"/>
      <c r="H60" s="3">
        <v>0</v>
      </c>
      <c r="I60" s="16"/>
      <c r="J60" s="3">
        <v>3027.1</v>
      </c>
      <c r="K60" s="16"/>
      <c r="L60" s="3">
        <v>1501.85</v>
      </c>
      <c r="M60" s="16"/>
      <c r="N60" s="3">
        <v>1556.22</v>
      </c>
      <c r="O60" s="16"/>
      <c r="P60" s="3">
        <v>1556.07</v>
      </c>
      <c r="Q60" s="16"/>
      <c r="R60" s="3">
        <v>0</v>
      </c>
      <c r="S60" s="16"/>
      <c r="T60" s="3">
        <v>1559.79</v>
      </c>
      <c r="U60" s="16"/>
      <c r="V60" s="3">
        <v>1526.25</v>
      </c>
      <c r="W60" s="16"/>
      <c r="X60" s="3">
        <v>1530.28</v>
      </c>
      <c r="Y60" s="16"/>
      <c r="Z60" s="3">
        <v>1538.22</v>
      </c>
      <c r="AA60" s="16"/>
      <c r="AB60" s="3">
        <v>3084.76</v>
      </c>
      <c r="AC60" s="16"/>
      <c r="AD60" s="3">
        <v>0</v>
      </c>
    </row>
    <row r="61" spans="1:30" x14ac:dyDescent="0.25">
      <c r="A61" s="2"/>
      <c r="B61" s="2"/>
      <c r="C61" s="2"/>
      <c r="D61" s="2"/>
      <c r="E61" s="2" t="s">
        <v>89</v>
      </c>
      <c r="F61" s="2"/>
      <c r="G61" s="2"/>
      <c r="H61" s="3">
        <v>-105.91</v>
      </c>
      <c r="I61" s="16"/>
      <c r="J61" s="3">
        <v>-105.9</v>
      </c>
      <c r="K61" s="16"/>
      <c r="L61" s="3">
        <v>-105.89</v>
      </c>
      <c r="M61" s="16"/>
      <c r="N61" s="3">
        <v>-158.84</v>
      </c>
      <c r="O61" s="16"/>
      <c r="P61" s="3">
        <v>-211.79</v>
      </c>
      <c r="Q61" s="16"/>
      <c r="R61" s="3">
        <v>0.01</v>
      </c>
      <c r="S61" s="16"/>
      <c r="T61" s="3">
        <v>0.02</v>
      </c>
      <c r="U61" s="16"/>
      <c r="V61" s="3">
        <v>0.03</v>
      </c>
      <c r="W61" s="16"/>
      <c r="X61" s="3">
        <v>0.04</v>
      </c>
      <c r="Y61" s="16"/>
      <c r="Z61" s="3">
        <v>0.05</v>
      </c>
      <c r="AA61" s="16"/>
      <c r="AB61" s="3">
        <v>0.05</v>
      </c>
      <c r="AC61" s="16"/>
      <c r="AD61" s="3">
        <v>0</v>
      </c>
    </row>
    <row r="62" spans="1:30" x14ac:dyDescent="0.25">
      <c r="A62" s="2"/>
      <c r="B62" s="2"/>
      <c r="C62" s="2"/>
      <c r="D62" s="2"/>
      <c r="E62" s="2" t="s">
        <v>52</v>
      </c>
      <c r="F62" s="2"/>
      <c r="G62" s="2"/>
      <c r="H62" s="3">
        <v>491.55</v>
      </c>
      <c r="I62" s="16"/>
      <c r="J62" s="3">
        <v>76.05</v>
      </c>
      <c r="K62" s="16"/>
      <c r="L62" s="3">
        <v>82.15</v>
      </c>
      <c r="M62" s="16"/>
      <c r="N62" s="3">
        <v>70.11</v>
      </c>
      <c r="O62" s="16"/>
      <c r="P62" s="3">
        <v>71.83</v>
      </c>
      <c r="Q62" s="16"/>
      <c r="R62" s="3">
        <v>203.45</v>
      </c>
      <c r="S62" s="16"/>
      <c r="T62" s="3">
        <v>3.42</v>
      </c>
      <c r="U62" s="16"/>
      <c r="V62" s="3">
        <v>3.42</v>
      </c>
      <c r="W62" s="16"/>
      <c r="X62" s="3">
        <v>14.98</v>
      </c>
      <c r="Y62" s="16"/>
      <c r="Z62" s="3">
        <v>23.43</v>
      </c>
      <c r="AA62" s="16"/>
      <c r="AB62" s="3">
        <v>-168.57</v>
      </c>
      <c r="AC62" s="16"/>
      <c r="AD62" s="3">
        <v>248</v>
      </c>
    </row>
    <row r="63" spans="1:30" ht="15.75" thickBot="1" x14ac:dyDescent="0.3">
      <c r="A63" s="2"/>
      <c r="B63" s="2"/>
      <c r="C63" s="2"/>
      <c r="D63" s="2"/>
      <c r="E63" s="2" t="s">
        <v>53</v>
      </c>
      <c r="F63" s="2"/>
      <c r="G63" s="2"/>
      <c r="H63" s="4">
        <v>1186.67</v>
      </c>
      <c r="I63" s="16"/>
      <c r="J63" s="4">
        <v>1186.67</v>
      </c>
      <c r="K63" s="16"/>
      <c r="L63" s="4">
        <v>0</v>
      </c>
      <c r="M63" s="16"/>
      <c r="N63" s="4">
        <v>600</v>
      </c>
      <c r="O63" s="16"/>
      <c r="P63" s="4">
        <v>750</v>
      </c>
      <c r="Q63" s="16"/>
      <c r="R63" s="4">
        <v>0</v>
      </c>
      <c r="S63" s="16"/>
      <c r="T63" s="4">
        <v>0</v>
      </c>
      <c r="U63" s="16"/>
      <c r="V63" s="4">
        <v>75</v>
      </c>
      <c r="W63" s="16"/>
      <c r="X63" s="4">
        <v>0</v>
      </c>
      <c r="Y63" s="16"/>
      <c r="Z63" s="4">
        <v>0</v>
      </c>
      <c r="AA63" s="16"/>
      <c r="AB63" s="4">
        <v>0</v>
      </c>
      <c r="AC63" s="16"/>
      <c r="AD63" s="4">
        <v>40</v>
      </c>
    </row>
    <row r="64" spans="1:30" ht="15.75" thickBot="1" x14ac:dyDescent="0.3">
      <c r="A64" s="2"/>
      <c r="B64" s="2"/>
      <c r="C64" s="2"/>
      <c r="D64" s="2" t="s">
        <v>54</v>
      </c>
      <c r="E64" s="2"/>
      <c r="F64" s="2"/>
      <c r="G64" s="2"/>
      <c r="H64" s="5">
        <f>ROUND(H51+H55+SUM(H59:H63),5)</f>
        <v>14209.76</v>
      </c>
      <c r="I64" s="16"/>
      <c r="J64" s="5">
        <f>ROUND(J51+J55+SUM(J59:J63),5)</f>
        <v>16276.57</v>
      </c>
      <c r="K64" s="16"/>
      <c r="L64" s="5">
        <f>ROUND(L51+L55+SUM(L59:L63),5)</f>
        <v>14338.44</v>
      </c>
      <c r="M64" s="16"/>
      <c r="N64" s="5">
        <f>ROUND(N51+N55+SUM(N59:N63),5)</f>
        <v>14707.3</v>
      </c>
      <c r="O64" s="16"/>
      <c r="P64" s="5">
        <f>ROUND(P51+P55+SUM(P59:P63),5)</f>
        <v>13993.73</v>
      </c>
      <c r="Q64" s="16"/>
      <c r="R64" s="5">
        <f>ROUND(R51+R55+SUM(R59:R63),5)</f>
        <v>11381.95</v>
      </c>
      <c r="S64" s="16"/>
      <c r="T64" s="5">
        <f>ROUND(T51+T55+SUM(T59:T63),5)</f>
        <v>13103.92</v>
      </c>
      <c r="U64" s="16"/>
      <c r="V64" s="5">
        <f>ROUND(V51+V55+SUM(V59:V63),5)</f>
        <v>13560.67</v>
      </c>
      <c r="W64" s="16"/>
      <c r="X64" s="5">
        <f>ROUND(X51+X55+SUM(X59:X63),5)</f>
        <v>14400.57</v>
      </c>
      <c r="Y64" s="16"/>
      <c r="Z64" s="5">
        <f>ROUND(Z51+Z55+SUM(Z59:Z63),5)</f>
        <v>14151.58</v>
      </c>
      <c r="AA64" s="16"/>
      <c r="AB64" s="5">
        <f>ROUND(AB51+AB55+SUM(AB59:AB63),5)</f>
        <v>13886.5</v>
      </c>
      <c r="AC64" s="16"/>
      <c r="AD64" s="5">
        <f>ROUND(AD51+AD55+SUM(AD59:AD63),5)</f>
        <v>9400.26</v>
      </c>
    </row>
    <row r="65" spans="1:30" x14ac:dyDescent="0.25">
      <c r="A65" s="2"/>
      <c r="B65" s="2"/>
      <c r="C65" s="2" t="s">
        <v>55</v>
      </c>
      <c r="D65" s="2"/>
      <c r="E65" s="2"/>
      <c r="F65" s="2"/>
      <c r="G65" s="2"/>
      <c r="H65" s="3">
        <f>ROUND(H37+H40+H50+H64,5)</f>
        <v>21080.81</v>
      </c>
      <c r="I65" s="16"/>
      <c r="J65" s="3">
        <f>ROUND(J37+J40+J50+J64,5)</f>
        <v>22038.49</v>
      </c>
      <c r="K65" s="16"/>
      <c r="L65" s="3">
        <f>ROUND(L37+L40+L50+L64,5)</f>
        <v>35569.54</v>
      </c>
      <c r="M65" s="16"/>
      <c r="N65" s="3">
        <f>ROUND(N37+N40+N50+N64,5)</f>
        <v>30037.13</v>
      </c>
      <c r="O65" s="16"/>
      <c r="P65" s="3">
        <f>ROUND(P37+P40+P50+P64,5)</f>
        <v>32005.33</v>
      </c>
      <c r="Q65" s="16"/>
      <c r="R65" s="3">
        <f>ROUND(R37+R40+R50+R64,5)</f>
        <v>11598.69</v>
      </c>
      <c r="S65" s="16"/>
      <c r="T65" s="3">
        <f>ROUND(T37+T40+T50+T64,5)</f>
        <v>8306.82</v>
      </c>
      <c r="U65" s="16"/>
      <c r="V65" s="3">
        <f>ROUND(V37+V40+V50+V64,5)</f>
        <v>20156.099999999999</v>
      </c>
      <c r="W65" s="16"/>
      <c r="X65" s="3">
        <f>ROUND(X37+X40+X50+X64,5)</f>
        <v>17537.990000000002</v>
      </c>
      <c r="Y65" s="16"/>
      <c r="Z65" s="3">
        <f>ROUND(Z37+Z40+Z50+Z64,5)</f>
        <v>14796.67</v>
      </c>
      <c r="AA65" s="16"/>
      <c r="AB65" s="3">
        <f>ROUND(AB37+AB40+AB50+AB64,5)</f>
        <v>26731.83</v>
      </c>
      <c r="AC65" s="16"/>
      <c r="AD65" s="3">
        <f>ROUND(AD37+AD40+AD50+AD64,5)</f>
        <v>27629.85</v>
      </c>
    </row>
    <row r="66" spans="1:30" x14ac:dyDescent="0.25">
      <c r="A66" s="2"/>
      <c r="B66" s="2"/>
      <c r="C66" s="2" t="s">
        <v>56</v>
      </c>
      <c r="D66" s="2"/>
      <c r="E66" s="2"/>
      <c r="F66" s="2"/>
      <c r="G66" s="2"/>
      <c r="H66" s="3"/>
      <c r="I66" s="16"/>
      <c r="J66" s="3"/>
      <c r="K66" s="16"/>
      <c r="L66" s="3"/>
      <c r="M66" s="16"/>
      <c r="N66" s="3"/>
      <c r="O66" s="16"/>
      <c r="P66" s="3"/>
      <c r="Q66" s="16"/>
      <c r="R66" s="3"/>
      <c r="S66" s="16"/>
      <c r="T66" s="3"/>
      <c r="U66" s="16"/>
      <c r="V66" s="3"/>
      <c r="W66" s="16"/>
      <c r="X66" s="3"/>
      <c r="Y66" s="16"/>
      <c r="Z66" s="3"/>
      <c r="AA66" s="16"/>
      <c r="AB66" s="3"/>
      <c r="AC66" s="16"/>
      <c r="AD66" s="3"/>
    </row>
    <row r="67" spans="1:30" ht="15.75" thickBot="1" x14ac:dyDescent="0.3">
      <c r="A67" s="2"/>
      <c r="B67" s="2"/>
      <c r="C67" s="2"/>
      <c r="D67" s="2" t="s">
        <v>57</v>
      </c>
      <c r="E67" s="2"/>
      <c r="F67" s="2"/>
      <c r="G67" s="2"/>
      <c r="H67" s="4">
        <v>9400.7000000000007</v>
      </c>
      <c r="I67" s="16"/>
      <c r="J67" s="4">
        <v>9365.4</v>
      </c>
      <c r="K67" s="16"/>
      <c r="L67" s="4">
        <v>9330.1</v>
      </c>
      <c r="M67" s="16"/>
      <c r="N67" s="4">
        <v>9294.7999999999993</v>
      </c>
      <c r="O67" s="16"/>
      <c r="P67" s="4">
        <v>9259.5</v>
      </c>
      <c r="Q67" s="16"/>
      <c r="R67" s="4">
        <v>9224.2000000000007</v>
      </c>
      <c r="S67" s="16"/>
      <c r="T67" s="4">
        <v>9126.15</v>
      </c>
      <c r="U67" s="16"/>
      <c r="V67" s="4">
        <v>9028.1</v>
      </c>
      <c r="W67" s="16"/>
      <c r="X67" s="4">
        <v>8930.0499999999993</v>
      </c>
      <c r="Y67" s="16"/>
      <c r="Z67" s="4">
        <v>8832</v>
      </c>
      <c r="AA67" s="16"/>
      <c r="AB67" s="4">
        <v>8733.9500000000007</v>
      </c>
      <c r="AC67" s="16"/>
      <c r="AD67" s="4">
        <v>8635.9</v>
      </c>
    </row>
    <row r="68" spans="1:30" ht="15.75" thickBot="1" x14ac:dyDescent="0.3">
      <c r="A68" s="2"/>
      <c r="B68" s="2"/>
      <c r="C68" s="2" t="s">
        <v>58</v>
      </c>
      <c r="D68" s="2"/>
      <c r="E68" s="2"/>
      <c r="F68" s="2"/>
      <c r="G68" s="2"/>
      <c r="H68" s="5">
        <f>ROUND(SUM(H66:H67),5)</f>
        <v>9400.7000000000007</v>
      </c>
      <c r="I68" s="16"/>
      <c r="J68" s="5">
        <f>ROUND(SUM(J66:J67),5)</f>
        <v>9365.4</v>
      </c>
      <c r="K68" s="16"/>
      <c r="L68" s="5">
        <f>ROUND(SUM(L66:L67),5)</f>
        <v>9330.1</v>
      </c>
      <c r="M68" s="16"/>
      <c r="N68" s="5">
        <f>ROUND(SUM(N66:N67),5)</f>
        <v>9294.7999999999993</v>
      </c>
      <c r="O68" s="16"/>
      <c r="P68" s="5">
        <f>ROUND(SUM(P66:P67),5)</f>
        <v>9259.5</v>
      </c>
      <c r="Q68" s="16"/>
      <c r="R68" s="5">
        <f>ROUND(SUM(R66:R67),5)</f>
        <v>9224.2000000000007</v>
      </c>
      <c r="S68" s="16"/>
      <c r="T68" s="5">
        <f>ROUND(SUM(T66:T67),5)</f>
        <v>9126.15</v>
      </c>
      <c r="U68" s="16"/>
      <c r="V68" s="5">
        <f>ROUND(SUM(V66:V67),5)</f>
        <v>9028.1</v>
      </c>
      <c r="W68" s="16"/>
      <c r="X68" s="5">
        <f>ROUND(SUM(X66:X67),5)</f>
        <v>8930.0499999999993</v>
      </c>
      <c r="Y68" s="16"/>
      <c r="Z68" s="5">
        <f>ROUND(SUM(Z66:Z67),5)</f>
        <v>8832</v>
      </c>
      <c r="AA68" s="16"/>
      <c r="AB68" s="5">
        <f>ROUND(SUM(AB66:AB67),5)</f>
        <v>8733.9500000000007</v>
      </c>
      <c r="AC68" s="16"/>
      <c r="AD68" s="5">
        <f>ROUND(SUM(AD66:AD67),5)</f>
        <v>8635.9</v>
      </c>
    </row>
    <row r="69" spans="1:30" x14ac:dyDescent="0.25">
      <c r="A69" s="2"/>
      <c r="B69" s="2" t="s">
        <v>59</v>
      </c>
      <c r="C69" s="2"/>
      <c r="D69" s="2"/>
      <c r="E69" s="2"/>
      <c r="F69" s="2"/>
      <c r="G69" s="2"/>
      <c r="H69" s="3">
        <f>ROUND(H36+H65+H68,5)</f>
        <v>30481.51</v>
      </c>
      <c r="I69" s="16"/>
      <c r="J69" s="3">
        <f>ROUND(J36+J65+J68,5)</f>
        <v>31403.89</v>
      </c>
      <c r="K69" s="16"/>
      <c r="L69" s="3">
        <f>ROUND(L36+L65+L68,5)</f>
        <v>44899.64</v>
      </c>
      <c r="M69" s="16"/>
      <c r="N69" s="3">
        <f>ROUND(N36+N65+N68,5)</f>
        <v>39331.93</v>
      </c>
      <c r="O69" s="16"/>
      <c r="P69" s="3">
        <f>ROUND(P36+P65+P68,5)</f>
        <v>41264.83</v>
      </c>
      <c r="Q69" s="16"/>
      <c r="R69" s="3">
        <f>ROUND(R36+R65+R68,5)</f>
        <v>20822.89</v>
      </c>
      <c r="S69" s="16"/>
      <c r="T69" s="3">
        <f>ROUND(T36+T65+T68,5)</f>
        <v>17432.97</v>
      </c>
      <c r="U69" s="16"/>
      <c r="V69" s="3">
        <f>ROUND(V36+V65+V68,5)</f>
        <v>29184.2</v>
      </c>
      <c r="W69" s="16"/>
      <c r="X69" s="3">
        <f>ROUND(X36+X65+X68,5)</f>
        <v>26468.04</v>
      </c>
      <c r="Y69" s="16"/>
      <c r="Z69" s="3">
        <f>ROUND(Z36+Z65+Z68,5)</f>
        <v>23628.67</v>
      </c>
      <c r="AA69" s="16"/>
      <c r="AB69" s="3">
        <f>ROUND(AB36+AB65+AB68,5)</f>
        <v>35465.78</v>
      </c>
      <c r="AC69" s="16"/>
      <c r="AD69" s="3">
        <f>ROUND(AD36+AD65+AD68,5)</f>
        <v>36265.75</v>
      </c>
    </row>
    <row r="70" spans="1:30" x14ac:dyDescent="0.25">
      <c r="A70" s="2"/>
      <c r="B70" s="2" t="s">
        <v>60</v>
      </c>
      <c r="C70" s="2"/>
      <c r="D70" s="2"/>
      <c r="E70" s="2"/>
      <c r="F70" s="2"/>
      <c r="G70" s="2"/>
      <c r="H70" s="3"/>
      <c r="I70" s="16"/>
      <c r="J70" s="3"/>
      <c r="K70" s="16"/>
      <c r="L70" s="3"/>
      <c r="M70" s="16"/>
      <c r="N70" s="3"/>
      <c r="O70" s="16"/>
      <c r="P70" s="3"/>
      <c r="Q70" s="16"/>
      <c r="R70" s="3"/>
      <c r="S70" s="16"/>
      <c r="T70" s="3"/>
      <c r="U70" s="16"/>
      <c r="V70" s="3"/>
      <c r="W70" s="16"/>
      <c r="X70" s="3"/>
      <c r="Y70" s="16"/>
      <c r="Z70" s="3"/>
      <c r="AA70" s="16"/>
      <c r="AB70" s="3"/>
      <c r="AC70" s="16"/>
      <c r="AD70" s="3"/>
    </row>
    <row r="71" spans="1:30" x14ac:dyDescent="0.25">
      <c r="A71" s="2"/>
      <c r="B71" s="2"/>
      <c r="C71" s="2" t="s">
        <v>61</v>
      </c>
      <c r="D71" s="2"/>
      <c r="E71" s="2"/>
      <c r="F71" s="2"/>
      <c r="G71" s="2"/>
      <c r="H71" s="3">
        <v>-909.09</v>
      </c>
      <c r="I71" s="16"/>
      <c r="J71" s="3">
        <v>-13460.25</v>
      </c>
      <c r="K71" s="16"/>
      <c r="L71" s="3">
        <v>-13681.66</v>
      </c>
      <c r="M71" s="16"/>
      <c r="N71" s="3">
        <v>-13719.07</v>
      </c>
      <c r="O71" s="16"/>
      <c r="P71" s="3">
        <v>-20102.98</v>
      </c>
      <c r="Q71" s="16"/>
      <c r="R71" s="3">
        <v>-22338.26</v>
      </c>
      <c r="S71" s="16"/>
      <c r="T71" s="3">
        <v>-21696.52</v>
      </c>
      <c r="U71" s="16"/>
      <c r="V71" s="3">
        <v>-22987.7</v>
      </c>
      <c r="W71" s="16"/>
      <c r="X71" s="3">
        <v>-23223.48</v>
      </c>
      <c r="Y71" s="16"/>
      <c r="Z71" s="3">
        <v>-23223.48</v>
      </c>
      <c r="AA71" s="16"/>
      <c r="AB71" s="3">
        <v>-17227.22</v>
      </c>
      <c r="AC71" s="16"/>
      <c r="AD71" s="3">
        <v>-27290.2</v>
      </c>
    </row>
    <row r="72" spans="1:30" x14ac:dyDescent="0.25">
      <c r="A72" s="2"/>
      <c r="B72" s="2"/>
      <c r="C72" s="2" t="s">
        <v>62</v>
      </c>
      <c r="D72" s="2"/>
      <c r="E72" s="2"/>
      <c r="F72" s="2"/>
      <c r="G72" s="2"/>
      <c r="H72" s="3"/>
      <c r="I72" s="16"/>
      <c r="J72" s="3"/>
      <c r="K72" s="16"/>
      <c r="L72" s="3"/>
      <c r="M72" s="16"/>
      <c r="N72" s="3"/>
      <c r="O72" s="16"/>
      <c r="P72" s="3"/>
      <c r="Q72" s="16"/>
      <c r="R72" s="3"/>
      <c r="S72" s="16"/>
      <c r="T72" s="3"/>
      <c r="U72" s="16"/>
      <c r="V72" s="3"/>
      <c r="W72" s="16"/>
      <c r="X72" s="3"/>
      <c r="Y72" s="16"/>
      <c r="Z72" s="3"/>
      <c r="AA72" s="16"/>
      <c r="AB72" s="3"/>
      <c r="AC72" s="16"/>
      <c r="AD72" s="3"/>
    </row>
    <row r="73" spans="1:30" x14ac:dyDescent="0.25">
      <c r="A73" s="2"/>
      <c r="B73" s="2"/>
      <c r="C73" s="2"/>
      <c r="D73" s="2" t="s">
        <v>63</v>
      </c>
      <c r="E73" s="2"/>
      <c r="F73" s="2"/>
      <c r="G73" s="2"/>
      <c r="H73" s="3">
        <v>9780</v>
      </c>
      <c r="I73" s="16"/>
      <c r="J73" s="3">
        <v>10780</v>
      </c>
      <c r="K73" s="16"/>
      <c r="L73" s="3">
        <v>10780</v>
      </c>
      <c r="M73" s="16"/>
      <c r="N73" s="3">
        <v>10780</v>
      </c>
      <c r="O73" s="16"/>
      <c r="P73" s="3">
        <v>10780</v>
      </c>
      <c r="Q73" s="16"/>
      <c r="R73" s="3">
        <v>10780</v>
      </c>
      <c r="S73" s="16"/>
      <c r="T73" s="3">
        <v>10780</v>
      </c>
      <c r="U73" s="16"/>
      <c r="V73" s="3">
        <v>10780</v>
      </c>
      <c r="W73" s="16"/>
      <c r="X73" s="3">
        <v>10780</v>
      </c>
      <c r="Y73" s="16"/>
      <c r="Z73" s="3">
        <v>10780</v>
      </c>
      <c r="AA73" s="16"/>
      <c r="AB73" s="3">
        <v>10780</v>
      </c>
      <c r="AC73" s="16"/>
      <c r="AD73" s="3">
        <v>21353.46</v>
      </c>
    </row>
    <row r="74" spans="1:30" x14ac:dyDescent="0.25">
      <c r="A74" s="2"/>
      <c r="B74" s="2"/>
      <c r="C74" s="2"/>
      <c r="D74" s="2" t="s">
        <v>64</v>
      </c>
      <c r="E74" s="2"/>
      <c r="F74" s="2"/>
      <c r="G74" s="2"/>
      <c r="H74" s="3">
        <v>95480.42</v>
      </c>
      <c r="I74" s="16"/>
      <c r="J74" s="3">
        <v>95480.42</v>
      </c>
      <c r="K74" s="16"/>
      <c r="L74" s="3">
        <v>95480.42</v>
      </c>
      <c r="M74" s="16"/>
      <c r="N74" s="3">
        <v>95480.42</v>
      </c>
      <c r="O74" s="16"/>
      <c r="P74" s="3">
        <v>95480.42</v>
      </c>
      <c r="Q74" s="16"/>
      <c r="R74" s="3">
        <v>95480.42</v>
      </c>
      <c r="S74" s="16"/>
      <c r="T74" s="3">
        <v>95480.42</v>
      </c>
      <c r="U74" s="16"/>
      <c r="V74" s="3">
        <v>95480.42</v>
      </c>
      <c r="W74" s="16"/>
      <c r="X74" s="3">
        <v>95480.42</v>
      </c>
      <c r="Y74" s="16"/>
      <c r="Z74" s="3">
        <v>95480.42</v>
      </c>
      <c r="AA74" s="16"/>
      <c r="AB74" s="3">
        <v>95480.42</v>
      </c>
      <c r="AC74" s="16"/>
      <c r="AD74" s="3">
        <v>95480.42</v>
      </c>
    </row>
    <row r="75" spans="1:30" x14ac:dyDescent="0.25">
      <c r="A75" s="2"/>
      <c r="B75" s="2"/>
      <c r="C75" s="2"/>
      <c r="D75" s="2" t="s">
        <v>65</v>
      </c>
      <c r="E75" s="2"/>
      <c r="F75" s="2"/>
      <c r="G75" s="2"/>
      <c r="H75" s="3">
        <v>19156.54</v>
      </c>
      <c r="I75" s="16"/>
      <c r="J75" s="3">
        <v>31806.53</v>
      </c>
      <c r="K75" s="16"/>
      <c r="L75" s="3">
        <v>32027.94</v>
      </c>
      <c r="M75" s="16"/>
      <c r="N75" s="3">
        <v>32483.85</v>
      </c>
      <c r="O75" s="16"/>
      <c r="P75" s="3">
        <v>38867.760000000002</v>
      </c>
      <c r="Q75" s="16"/>
      <c r="R75" s="3">
        <v>41241</v>
      </c>
      <c r="S75" s="16"/>
      <c r="T75" s="3">
        <v>41317.440000000002</v>
      </c>
      <c r="U75" s="16"/>
      <c r="V75" s="3">
        <v>42708.62</v>
      </c>
      <c r="W75" s="16"/>
      <c r="X75" s="3">
        <v>42985.06</v>
      </c>
      <c r="Y75" s="16"/>
      <c r="Z75" s="3">
        <v>42985.06</v>
      </c>
      <c r="AA75" s="16"/>
      <c r="AB75" s="3">
        <v>57517.94</v>
      </c>
      <c r="AC75" s="16"/>
      <c r="AD75" s="3">
        <v>57023.37</v>
      </c>
    </row>
    <row r="76" spans="1:30" ht="15.75" thickBot="1" x14ac:dyDescent="0.3">
      <c r="A76" s="2"/>
      <c r="B76" s="2"/>
      <c r="C76" s="2"/>
      <c r="D76" s="2" t="s">
        <v>90</v>
      </c>
      <c r="E76" s="2"/>
      <c r="F76" s="2"/>
      <c r="G76" s="2"/>
      <c r="H76" s="6">
        <v>12859.18</v>
      </c>
      <c r="I76" s="16"/>
      <c r="J76" s="6">
        <v>11760.35</v>
      </c>
      <c r="K76" s="16"/>
      <c r="L76" s="6">
        <v>11760.35</v>
      </c>
      <c r="M76" s="16"/>
      <c r="N76" s="6">
        <v>11341.85</v>
      </c>
      <c r="O76" s="16"/>
      <c r="P76" s="6">
        <v>11341.85</v>
      </c>
      <c r="Q76" s="16"/>
      <c r="R76" s="6">
        <v>11203.89</v>
      </c>
      <c r="S76" s="16"/>
      <c r="T76" s="6">
        <v>10485.709999999999</v>
      </c>
      <c r="U76" s="16"/>
      <c r="V76" s="6">
        <v>10385.709999999999</v>
      </c>
      <c r="W76" s="16"/>
      <c r="X76" s="6">
        <v>10345.049999999999</v>
      </c>
      <c r="Y76" s="16"/>
      <c r="Z76" s="6">
        <v>10345.049999999999</v>
      </c>
      <c r="AA76" s="16"/>
      <c r="AB76" s="6">
        <v>15.91</v>
      </c>
      <c r="AC76" s="16"/>
      <c r="AD76" s="6">
        <v>0</v>
      </c>
    </row>
    <row r="77" spans="1:30" x14ac:dyDescent="0.25">
      <c r="A77" s="2"/>
      <c r="B77" s="2"/>
      <c r="C77" s="2" t="s">
        <v>66</v>
      </c>
      <c r="D77" s="2"/>
      <c r="E77" s="2"/>
      <c r="F77" s="2"/>
      <c r="G77" s="2"/>
      <c r="H77" s="3">
        <f>ROUND(SUM(H72:H76),5)</f>
        <v>137276.14000000001</v>
      </c>
      <c r="I77" s="16"/>
      <c r="J77" s="3">
        <f>ROUND(SUM(J72:J76),5)</f>
        <v>149827.29999999999</v>
      </c>
      <c r="K77" s="16"/>
      <c r="L77" s="3">
        <f>ROUND(SUM(L72:L76),5)</f>
        <v>150048.71</v>
      </c>
      <c r="M77" s="16"/>
      <c r="N77" s="3">
        <f>ROUND(SUM(N72:N76),5)</f>
        <v>150086.12</v>
      </c>
      <c r="O77" s="16"/>
      <c r="P77" s="3">
        <f>ROUND(SUM(P72:P76),5)</f>
        <v>156470.03</v>
      </c>
      <c r="Q77" s="16"/>
      <c r="R77" s="3">
        <f>ROUND(SUM(R72:R76),5)</f>
        <v>158705.31</v>
      </c>
      <c r="S77" s="16"/>
      <c r="T77" s="3">
        <f>ROUND(SUM(T72:T76),5)</f>
        <v>158063.57</v>
      </c>
      <c r="U77" s="16"/>
      <c r="V77" s="3">
        <f>ROUND(SUM(V72:V76),5)</f>
        <v>159354.75</v>
      </c>
      <c r="W77" s="16"/>
      <c r="X77" s="3">
        <f>ROUND(SUM(X72:X76),5)</f>
        <v>159590.53</v>
      </c>
      <c r="Y77" s="16"/>
      <c r="Z77" s="3">
        <f>ROUND(SUM(Z72:Z76),5)</f>
        <v>159590.53</v>
      </c>
      <c r="AA77" s="16"/>
      <c r="AB77" s="3">
        <f>ROUND(SUM(AB72:AB76),5)</f>
        <v>163794.26999999999</v>
      </c>
      <c r="AC77" s="16"/>
      <c r="AD77" s="3">
        <f>ROUND(SUM(AD72:AD76),5)</f>
        <v>173857.25</v>
      </c>
    </row>
    <row r="78" spans="1:30" x14ac:dyDescent="0.25">
      <c r="A78" s="2"/>
      <c r="B78" s="2"/>
      <c r="C78" s="2" t="s">
        <v>91</v>
      </c>
      <c r="D78" s="2"/>
      <c r="E78" s="2"/>
      <c r="F78" s="2"/>
      <c r="G78" s="2"/>
      <c r="H78" s="3"/>
      <c r="I78" s="16"/>
      <c r="J78" s="3"/>
      <c r="K78" s="16"/>
      <c r="L78" s="3"/>
      <c r="M78" s="16"/>
      <c r="N78" s="3"/>
      <c r="O78" s="16"/>
      <c r="P78" s="3"/>
      <c r="Q78" s="16"/>
      <c r="R78" s="3"/>
      <c r="S78" s="16"/>
      <c r="T78" s="3"/>
      <c r="U78" s="16"/>
      <c r="V78" s="3"/>
      <c r="W78" s="16"/>
      <c r="X78" s="3"/>
      <c r="Y78" s="16"/>
      <c r="Z78" s="3"/>
      <c r="AA78" s="16"/>
      <c r="AB78" s="3"/>
      <c r="AC78" s="16"/>
      <c r="AD78" s="3"/>
    </row>
    <row r="79" spans="1:30" ht="15.75" thickBot="1" x14ac:dyDescent="0.3">
      <c r="A79" s="2"/>
      <c r="B79" s="2"/>
      <c r="C79" s="2"/>
      <c r="D79" s="2" t="s">
        <v>92</v>
      </c>
      <c r="E79" s="2"/>
      <c r="F79" s="2"/>
      <c r="G79" s="2"/>
      <c r="H79" s="6">
        <v>10200</v>
      </c>
      <c r="I79" s="16"/>
      <c r="J79" s="6">
        <v>10200</v>
      </c>
      <c r="K79" s="16"/>
      <c r="L79" s="6">
        <v>10200</v>
      </c>
      <c r="M79" s="16"/>
      <c r="N79" s="6">
        <v>10200</v>
      </c>
      <c r="O79" s="16"/>
      <c r="P79" s="6">
        <v>10200</v>
      </c>
      <c r="Q79" s="16"/>
      <c r="R79" s="6">
        <v>10200</v>
      </c>
      <c r="S79" s="16"/>
      <c r="T79" s="6">
        <v>10200</v>
      </c>
      <c r="U79" s="16"/>
      <c r="V79" s="6">
        <v>10200</v>
      </c>
      <c r="W79" s="16"/>
      <c r="X79" s="6">
        <v>10200</v>
      </c>
      <c r="Y79" s="16"/>
      <c r="Z79" s="6">
        <v>10200</v>
      </c>
      <c r="AA79" s="16"/>
      <c r="AB79" s="6">
        <v>0</v>
      </c>
      <c r="AC79" s="16"/>
      <c r="AD79" s="6">
        <v>0</v>
      </c>
    </row>
    <row r="80" spans="1:30" x14ac:dyDescent="0.25">
      <c r="A80" s="2"/>
      <c r="B80" s="2"/>
      <c r="C80" s="2" t="s">
        <v>93</v>
      </c>
      <c r="D80" s="2"/>
      <c r="E80" s="2"/>
      <c r="F80" s="2"/>
      <c r="G80" s="2"/>
      <c r="H80" s="3">
        <f>ROUND(SUM(H78:H79),5)</f>
        <v>10200</v>
      </c>
      <c r="I80" s="16"/>
      <c r="J80" s="3">
        <f>ROUND(SUM(J78:J79),5)</f>
        <v>10200</v>
      </c>
      <c r="K80" s="16"/>
      <c r="L80" s="3">
        <f>ROUND(SUM(L78:L79),5)</f>
        <v>10200</v>
      </c>
      <c r="M80" s="16"/>
      <c r="N80" s="3">
        <f>ROUND(SUM(N78:N79),5)</f>
        <v>10200</v>
      </c>
      <c r="O80" s="16"/>
      <c r="P80" s="3">
        <f>ROUND(SUM(P78:P79),5)</f>
        <v>10200</v>
      </c>
      <c r="Q80" s="16"/>
      <c r="R80" s="3">
        <f>ROUND(SUM(R78:R79),5)</f>
        <v>10200</v>
      </c>
      <c r="S80" s="16"/>
      <c r="T80" s="3">
        <f>ROUND(SUM(T78:T79),5)</f>
        <v>10200</v>
      </c>
      <c r="U80" s="16"/>
      <c r="V80" s="3">
        <f>ROUND(SUM(V78:V79),5)</f>
        <v>10200</v>
      </c>
      <c r="W80" s="16"/>
      <c r="X80" s="3">
        <f>ROUND(SUM(X78:X79),5)</f>
        <v>10200</v>
      </c>
      <c r="Y80" s="16"/>
      <c r="Z80" s="3">
        <f>ROUND(SUM(Z78:Z79),5)</f>
        <v>10200</v>
      </c>
      <c r="AA80" s="16"/>
      <c r="AB80" s="3">
        <f>ROUND(SUM(AB78:AB79),5)</f>
        <v>0</v>
      </c>
      <c r="AC80" s="16"/>
      <c r="AD80" s="3">
        <f>ROUND(SUM(AD78:AD79),5)</f>
        <v>0</v>
      </c>
    </row>
    <row r="81" spans="1:30" ht="15.75" thickBot="1" x14ac:dyDescent="0.3">
      <c r="A81" s="2"/>
      <c r="B81" s="2"/>
      <c r="C81" s="2" t="s">
        <v>67</v>
      </c>
      <c r="D81" s="2"/>
      <c r="E81" s="2"/>
      <c r="F81" s="2"/>
      <c r="G81" s="2"/>
      <c r="H81" s="4">
        <v>17625.48</v>
      </c>
      <c r="I81" s="16"/>
      <c r="J81" s="4">
        <v>72586.61</v>
      </c>
      <c r="K81" s="16"/>
      <c r="L81" s="4">
        <v>79701.38</v>
      </c>
      <c r="M81" s="16"/>
      <c r="N81" s="4">
        <v>104302.48</v>
      </c>
      <c r="O81" s="16"/>
      <c r="P81" s="4">
        <v>93407.75</v>
      </c>
      <c r="Q81" s="16"/>
      <c r="R81" s="4">
        <v>108356.97</v>
      </c>
      <c r="S81" s="16"/>
      <c r="T81" s="4">
        <v>127900.77</v>
      </c>
      <c r="U81" s="16"/>
      <c r="V81" s="4">
        <v>117721.14</v>
      </c>
      <c r="W81" s="16"/>
      <c r="X81" s="4">
        <v>146163.73000000001</v>
      </c>
      <c r="Y81" s="16"/>
      <c r="Z81" s="4">
        <v>224926.3</v>
      </c>
      <c r="AA81" s="16"/>
      <c r="AB81" s="4">
        <v>211870.79</v>
      </c>
      <c r="AC81" s="16"/>
      <c r="AD81" s="4">
        <v>81218.89</v>
      </c>
    </row>
    <row r="82" spans="1:30" ht="15.75" thickBot="1" x14ac:dyDescent="0.3">
      <c r="A82" s="2"/>
      <c r="B82" s="2" t="s">
        <v>68</v>
      </c>
      <c r="C82" s="2"/>
      <c r="D82" s="2"/>
      <c r="E82" s="2"/>
      <c r="F82" s="2"/>
      <c r="G82" s="2"/>
      <c r="H82" s="7">
        <f>ROUND(SUM(H70:H71)+H77+SUM(H80:H81),5)</f>
        <v>164192.53</v>
      </c>
      <c r="I82" s="16"/>
      <c r="J82" s="7">
        <f>ROUND(SUM(J70:J71)+J77+SUM(J80:J81),5)</f>
        <v>219153.66</v>
      </c>
      <c r="K82" s="16"/>
      <c r="L82" s="7">
        <f>ROUND(SUM(L70:L71)+L77+SUM(L80:L81),5)</f>
        <v>226268.43</v>
      </c>
      <c r="M82" s="16"/>
      <c r="N82" s="7">
        <f>ROUND(SUM(N70:N71)+N77+SUM(N80:N81),5)</f>
        <v>250869.53</v>
      </c>
      <c r="O82" s="16"/>
      <c r="P82" s="7">
        <f>ROUND(SUM(P70:P71)+P77+SUM(P80:P81),5)</f>
        <v>239974.8</v>
      </c>
      <c r="Q82" s="16"/>
      <c r="R82" s="7">
        <f>ROUND(SUM(R70:R71)+R77+SUM(R80:R81),5)</f>
        <v>254924.02</v>
      </c>
      <c r="S82" s="16"/>
      <c r="T82" s="7">
        <f>ROUND(SUM(T70:T71)+T77+SUM(T80:T81),5)</f>
        <v>274467.82</v>
      </c>
      <c r="U82" s="16"/>
      <c r="V82" s="7">
        <f>ROUND(SUM(V70:V71)+V77+SUM(V80:V81),5)</f>
        <v>264288.19</v>
      </c>
      <c r="W82" s="16"/>
      <c r="X82" s="7">
        <f>ROUND(SUM(X70:X71)+X77+SUM(X80:X81),5)</f>
        <v>292730.78000000003</v>
      </c>
      <c r="Y82" s="16"/>
      <c r="Z82" s="7">
        <f>ROUND(SUM(Z70:Z71)+Z77+SUM(Z80:Z81),5)</f>
        <v>371493.35</v>
      </c>
      <c r="AA82" s="16"/>
      <c r="AB82" s="7">
        <f>ROUND(SUM(AB70:AB71)+AB77+SUM(AB80:AB81),5)</f>
        <v>358437.84</v>
      </c>
      <c r="AC82" s="16"/>
      <c r="AD82" s="7">
        <f>ROUND(SUM(AD70:AD71)+AD77+SUM(AD80:AD81),5)</f>
        <v>227785.94</v>
      </c>
    </row>
    <row r="83" spans="1:30" s="9" customFormat="1" ht="12" thickBot="1" x14ac:dyDescent="0.25">
      <c r="A83" s="2" t="s">
        <v>69</v>
      </c>
      <c r="B83" s="2"/>
      <c r="C83" s="2"/>
      <c r="D83" s="2"/>
      <c r="E83" s="2"/>
      <c r="F83" s="2"/>
      <c r="G83" s="2"/>
      <c r="H83" s="8">
        <f>ROUND(H35+H69+H82,5)</f>
        <v>194674.04</v>
      </c>
      <c r="I83" s="2"/>
      <c r="J83" s="8">
        <f>ROUND(J35+J69+J82,5)</f>
        <v>250557.55</v>
      </c>
      <c r="K83" s="2"/>
      <c r="L83" s="8">
        <f>ROUND(L35+L69+L82,5)</f>
        <v>271168.07</v>
      </c>
      <c r="M83" s="2"/>
      <c r="N83" s="8">
        <f>ROUND(N35+N69+N82,5)</f>
        <v>290201.46000000002</v>
      </c>
      <c r="O83" s="2"/>
      <c r="P83" s="8">
        <f>ROUND(P35+P69+P82,5)</f>
        <v>281239.63</v>
      </c>
      <c r="Q83" s="2"/>
      <c r="R83" s="8">
        <f>ROUND(R35+R69+R82,5)</f>
        <v>275746.90999999997</v>
      </c>
      <c r="S83" s="2"/>
      <c r="T83" s="8">
        <f>ROUND(T35+T69+T82,5)</f>
        <v>291900.78999999998</v>
      </c>
      <c r="U83" s="2"/>
      <c r="V83" s="8">
        <f>ROUND(V35+V69+V82,5)</f>
        <v>293472.39</v>
      </c>
      <c r="W83" s="2"/>
      <c r="X83" s="8">
        <f>ROUND(X35+X69+X82,5)</f>
        <v>319198.82</v>
      </c>
      <c r="Y83" s="2"/>
      <c r="Z83" s="8">
        <f>ROUND(Z35+Z69+Z82,5)</f>
        <v>395122.02</v>
      </c>
      <c r="AA83" s="2"/>
      <c r="AB83" s="8">
        <f>ROUND(AB35+AB69+AB82,5)</f>
        <v>393903.62</v>
      </c>
      <c r="AC83" s="2"/>
      <c r="AD83" s="8">
        <f>ROUND(AD35+AD69+AD82,5)</f>
        <v>264051.69</v>
      </c>
    </row>
    <row r="84" spans="1:30" ht="15.75" thickTop="1" x14ac:dyDescent="0.25"/>
  </sheetData>
  <pageMargins left="0.2" right="0.2" top="1" bottom="0.75" header="0.1" footer="0.3"/>
  <pageSetup scale="90" orientation="portrait" r:id="rId1"/>
  <headerFooter>
    <oddHeader>&amp;L&amp;"Arial,Bold"&amp;8 11:32 AM
 09/03/19
 Accrual Basis&amp;C&amp;"Arial,Bold"&amp;12 League of Women Voters of California
&amp;14 Statement of Financial Position
&amp;10 As of June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F66"/>
  <sheetViews>
    <sheetView workbookViewId="0">
      <pane xSplit="7" ySplit="1" topLeftCell="H56" activePane="bottomRight" state="frozenSplit"/>
      <selection pane="topRight" activeCell="H1" sqref="H1"/>
      <selection pane="bottomLeft" activeCell="A2" sqref="A2"/>
      <selection pane="bottomRight" activeCell="AH12" sqref="AH12"/>
    </sheetView>
  </sheetViews>
  <sheetFormatPr defaultRowHeight="15" x14ac:dyDescent="0.25"/>
  <cols>
    <col min="1" max="6" width="1.42578125" style="13" customWidth="1"/>
    <col min="7" max="7" width="29.7109375" style="13" customWidth="1"/>
    <col min="8" max="8" width="7.85546875" style="14" bestFit="1" customWidth="1"/>
    <col min="9" max="9" width="1.85546875" style="14" customWidth="1"/>
    <col min="10" max="10" width="7.85546875" style="14" bestFit="1" customWidth="1"/>
    <col min="11" max="11" width="2.28515625" style="14" customWidth="1"/>
    <col min="12" max="12" width="7.85546875" style="14" bestFit="1" customWidth="1"/>
    <col min="13" max="13" width="2.28515625" style="14" customWidth="1"/>
    <col min="14" max="14" width="7.85546875" style="14" bestFit="1" customWidth="1"/>
    <col min="15" max="15" width="2.28515625" style="14" customWidth="1"/>
    <col min="16" max="16" width="8.42578125" style="14" bestFit="1" customWidth="1"/>
    <col min="17" max="17" width="2.28515625" style="14" customWidth="1"/>
    <col min="18" max="18" width="7.85546875" style="14" bestFit="1" customWidth="1"/>
    <col min="19" max="19" width="2.28515625" style="14" customWidth="1"/>
    <col min="20" max="20" width="7.85546875" style="14" bestFit="1" customWidth="1"/>
    <col min="21" max="21" width="2.28515625" style="14" customWidth="1"/>
    <col min="22" max="22" width="8.42578125" style="14" bestFit="1" customWidth="1"/>
    <col min="23" max="23" width="2.28515625" style="14" customWidth="1"/>
    <col min="24" max="24" width="7.85546875" style="14" bestFit="1" customWidth="1"/>
    <col min="25" max="25" width="2.28515625" style="14" customWidth="1"/>
    <col min="26" max="26" width="8.7109375" style="14" bestFit="1" customWidth="1"/>
    <col min="27" max="27" width="2.28515625" style="14" customWidth="1"/>
    <col min="28" max="28" width="8.42578125" style="14" bestFit="1" customWidth="1"/>
    <col min="29" max="29" width="2.28515625" style="14" customWidth="1"/>
    <col min="30" max="30" width="9.28515625" style="14" bestFit="1" customWidth="1"/>
    <col min="31" max="31" width="2.28515625" style="14" customWidth="1"/>
    <col min="32" max="32" width="8.7109375" style="14" bestFit="1" customWidth="1"/>
  </cols>
  <sheetData>
    <row r="1" spans="1:32" s="12" customFormat="1" ht="15.75" thickBot="1" x14ac:dyDescent="0.3">
      <c r="A1" s="10"/>
      <c r="B1" s="10"/>
      <c r="C1" s="10"/>
      <c r="D1" s="10"/>
      <c r="E1" s="10"/>
      <c r="F1" s="10"/>
      <c r="G1" s="10"/>
      <c r="H1" s="11" t="s">
        <v>195</v>
      </c>
      <c r="I1" s="15"/>
      <c r="J1" s="11" t="s">
        <v>196</v>
      </c>
      <c r="K1" s="15"/>
      <c r="L1" s="11" t="s">
        <v>197</v>
      </c>
      <c r="M1" s="15"/>
      <c r="N1" s="11" t="s">
        <v>198</v>
      </c>
      <c r="O1" s="15"/>
      <c r="P1" s="11" t="s">
        <v>199</v>
      </c>
      <c r="Q1" s="15"/>
      <c r="R1" s="11" t="s">
        <v>200</v>
      </c>
      <c r="S1" s="15"/>
      <c r="T1" s="11" t="s">
        <v>201</v>
      </c>
      <c r="U1" s="15"/>
      <c r="V1" s="11" t="s">
        <v>202</v>
      </c>
      <c r="W1" s="15"/>
      <c r="X1" s="11" t="s">
        <v>203</v>
      </c>
      <c r="Y1" s="15"/>
      <c r="Z1" s="11" t="s">
        <v>204</v>
      </c>
      <c r="AA1" s="15"/>
      <c r="AB1" s="11" t="s">
        <v>205</v>
      </c>
      <c r="AC1" s="15"/>
      <c r="AD1" s="11" t="s">
        <v>206</v>
      </c>
      <c r="AE1" s="15"/>
      <c r="AF1" s="11" t="s">
        <v>128</v>
      </c>
    </row>
    <row r="2" spans="1:32" ht="15.75" thickTop="1" x14ac:dyDescent="0.25">
      <c r="A2" s="2"/>
      <c r="B2" s="2" t="s">
        <v>131</v>
      </c>
      <c r="C2" s="2"/>
      <c r="D2" s="2"/>
      <c r="E2" s="2"/>
      <c r="F2" s="2"/>
      <c r="G2" s="2"/>
      <c r="H2" s="3"/>
      <c r="I2" s="16"/>
      <c r="J2" s="3"/>
      <c r="K2" s="16"/>
      <c r="L2" s="3"/>
      <c r="M2" s="16"/>
      <c r="N2" s="3"/>
      <c r="O2" s="16"/>
      <c r="P2" s="3"/>
      <c r="Q2" s="16"/>
      <c r="R2" s="3"/>
      <c r="S2" s="16"/>
      <c r="T2" s="3"/>
      <c r="U2" s="16"/>
      <c r="V2" s="3"/>
      <c r="W2" s="16"/>
      <c r="X2" s="3"/>
      <c r="Y2" s="16"/>
      <c r="Z2" s="3"/>
      <c r="AA2" s="16"/>
      <c r="AB2" s="3"/>
      <c r="AC2" s="16"/>
      <c r="AD2" s="3"/>
      <c r="AE2" s="16"/>
      <c r="AF2" s="3"/>
    </row>
    <row r="3" spans="1:32" x14ac:dyDescent="0.25">
      <c r="A3" s="2"/>
      <c r="B3" s="2"/>
      <c r="C3" s="2"/>
      <c r="D3" s="2" t="s">
        <v>132</v>
      </c>
      <c r="E3" s="2"/>
      <c r="F3" s="2"/>
      <c r="G3" s="2"/>
      <c r="H3" s="3"/>
      <c r="I3" s="16"/>
      <c r="J3" s="3"/>
      <c r="K3" s="16"/>
      <c r="L3" s="3"/>
      <c r="M3" s="16"/>
      <c r="N3" s="3"/>
      <c r="O3" s="16"/>
      <c r="P3" s="3"/>
      <c r="Q3" s="16"/>
      <c r="R3" s="3"/>
      <c r="S3" s="16"/>
      <c r="T3" s="3"/>
      <c r="U3" s="16"/>
      <c r="V3" s="3"/>
      <c r="W3" s="16"/>
      <c r="X3" s="3"/>
      <c r="Y3" s="16"/>
      <c r="Z3" s="3"/>
      <c r="AA3" s="16"/>
      <c r="AB3" s="3"/>
      <c r="AC3" s="16"/>
      <c r="AD3" s="3"/>
      <c r="AE3" s="16"/>
      <c r="AF3" s="3"/>
    </row>
    <row r="4" spans="1:32" x14ac:dyDescent="0.25">
      <c r="A4" s="2"/>
      <c r="B4" s="2"/>
      <c r="C4" s="2"/>
      <c r="D4" s="2"/>
      <c r="E4" s="2" t="s">
        <v>133</v>
      </c>
      <c r="F4" s="2"/>
      <c r="G4" s="2"/>
      <c r="H4" s="3"/>
      <c r="I4" s="16"/>
      <c r="J4" s="3"/>
      <c r="K4" s="16"/>
      <c r="L4" s="3"/>
      <c r="M4" s="16"/>
      <c r="N4" s="3"/>
      <c r="O4" s="16"/>
      <c r="P4" s="3"/>
      <c r="Q4" s="16"/>
      <c r="R4" s="3"/>
      <c r="S4" s="16"/>
      <c r="T4" s="3"/>
      <c r="U4" s="16"/>
      <c r="V4" s="3"/>
      <c r="W4" s="16"/>
      <c r="X4" s="3"/>
      <c r="Y4" s="16"/>
      <c r="Z4" s="3"/>
      <c r="AA4" s="16"/>
      <c r="AB4" s="3"/>
      <c r="AC4" s="16"/>
      <c r="AD4" s="3"/>
      <c r="AE4" s="16"/>
      <c r="AF4" s="3"/>
    </row>
    <row r="5" spans="1:32" x14ac:dyDescent="0.25">
      <c r="A5" s="2"/>
      <c r="B5" s="2"/>
      <c r="C5" s="2"/>
      <c r="D5" s="2"/>
      <c r="E5" s="2"/>
      <c r="F5" s="2" t="s">
        <v>134</v>
      </c>
      <c r="G5" s="2"/>
      <c r="H5" s="3">
        <v>45006.5</v>
      </c>
      <c r="I5" s="16"/>
      <c r="J5" s="3">
        <v>24787</v>
      </c>
      <c r="K5" s="16"/>
      <c r="L5" s="3">
        <v>2800</v>
      </c>
      <c r="M5" s="16"/>
      <c r="N5" s="3">
        <v>35318.5</v>
      </c>
      <c r="O5" s="16"/>
      <c r="P5" s="3">
        <v>0</v>
      </c>
      <c r="Q5" s="16"/>
      <c r="R5" s="3">
        <v>4424</v>
      </c>
      <c r="S5" s="16"/>
      <c r="T5" s="3">
        <v>34548.5</v>
      </c>
      <c r="U5" s="16"/>
      <c r="V5" s="3">
        <v>973</v>
      </c>
      <c r="W5" s="16"/>
      <c r="X5" s="3">
        <v>0</v>
      </c>
      <c r="Y5" s="16"/>
      <c r="Z5" s="3">
        <v>30334.5</v>
      </c>
      <c r="AA5" s="16"/>
      <c r="AB5" s="3">
        <v>0</v>
      </c>
      <c r="AC5" s="16"/>
      <c r="AD5" s="3">
        <v>0</v>
      </c>
      <c r="AE5" s="16"/>
      <c r="AF5" s="3">
        <f>ROUND(SUM(H5:AD5),5)</f>
        <v>178192</v>
      </c>
    </row>
    <row r="6" spans="1:32" x14ac:dyDescent="0.25">
      <c r="A6" s="2"/>
      <c r="B6" s="2"/>
      <c r="C6" s="2"/>
      <c r="D6" s="2"/>
      <c r="E6" s="2"/>
      <c r="F6" s="2" t="s">
        <v>135</v>
      </c>
      <c r="G6" s="2"/>
      <c r="H6" s="3">
        <v>0</v>
      </c>
      <c r="I6" s="16"/>
      <c r="J6" s="3">
        <v>-4990.13</v>
      </c>
      <c r="K6" s="16"/>
      <c r="L6" s="3">
        <v>-52.5</v>
      </c>
      <c r="M6" s="16"/>
      <c r="N6" s="3">
        <v>-270.38</v>
      </c>
      <c r="O6" s="16"/>
      <c r="P6" s="3">
        <v>0</v>
      </c>
      <c r="Q6" s="16"/>
      <c r="R6" s="3">
        <v>0</v>
      </c>
      <c r="S6" s="16"/>
      <c r="T6" s="3">
        <v>-2513</v>
      </c>
      <c r="U6" s="16"/>
      <c r="V6" s="3">
        <v>-357</v>
      </c>
      <c r="W6" s="16"/>
      <c r="X6" s="3">
        <v>-539</v>
      </c>
      <c r="Y6" s="16"/>
      <c r="Z6" s="3">
        <v>-357</v>
      </c>
      <c r="AA6" s="16"/>
      <c r="AB6" s="3">
        <v>0</v>
      </c>
      <c r="AC6" s="16"/>
      <c r="AD6" s="3">
        <v>0</v>
      </c>
      <c r="AE6" s="16"/>
      <c r="AF6" s="3">
        <f>ROUND(SUM(H6:AD6),5)</f>
        <v>-9079.01</v>
      </c>
    </row>
    <row r="7" spans="1:32" x14ac:dyDescent="0.25">
      <c r="A7" s="2"/>
      <c r="B7" s="2"/>
      <c r="C7" s="2"/>
      <c r="D7" s="2"/>
      <c r="E7" s="2"/>
      <c r="F7" s="2" t="s">
        <v>136</v>
      </c>
      <c r="G7" s="2"/>
      <c r="H7" s="3">
        <v>375</v>
      </c>
      <c r="I7" s="16"/>
      <c r="J7" s="3">
        <v>895</v>
      </c>
      <c r="K7" s="16"/>
      <c r="L7" s="3">
        <v>375</v>
      </c>
      <c r="M7" s="16"/>
      <c r="N7" s="3">
        <v>-660</v>
      </c>
      <c r="O7" s="16"/>
      <c r="P7" s="3">
        <v>265</v>
      </c>
      <c r="Q7" s="16"/>
      <c r="R7" s="3">
        <v>-150</v>
      </c>
      <c r="S7" s="16"/>
      <c r="T7" s="3">
        <v>385</v>
      </c>
      <c r="U7" s="16"/>
      <c r="V7" s="3">
        <v>240</v>
      </c>
      <c r="W7" s="16"/>
      <c r="X7" s="3">
        <v>1375</v>
      </c>
      <c r="Y7" s="16"/>
      <c r="Z7" s="3">
        <v>285</v>
      </c>
      <c r="AA7" s="16"/>
      <c r="AB7" s="3">
        <v>155</v>
      </c>
      <c r="AC7" s="16"/>
      <c r="AD7" s="3">
        <v>15</v>
      </c>
      <c r="AE7" s="16"/>
      <c r="AF7" s="3">
        <f>ROUND(SUM(H7:AD7),5)</f>
        <v>3555</v>
      </c>
    </row>
    <row r="8" spans="1:32" ht="15.75" thickBot="1" x14ac:dyDescent="0.3">
      <c r="A8" s="2"/>
      <c r="B8" s="2"/>
      <c r="C8" s="2"/>
      <c r="D8" s="2"/>
      <c r="E8" s="2"/>
      <c r="F8" s="2" t="s">
        <v>137</v>
      </c>
      <c r="G8" s="2"/>
      <c r="H8" s="6">
        <v>0</v>
      </c>
      <c r="I8" s="16"/>
      <c r="J8" s="6">
        <v>0</v>
      </c>
      <c r="K8" s="16"/>
      <c r="L8" s="6">
        <v>0</v>
      </c>
      <c r="M8" s="16"/>
      <c r="N8" s="6">
        <v>0</v>
      </c>
      <c r="O8" s="16"/>
      <c r="P8" s="6">
        <v>0</v>
      </c>
      <c r="Q8" s="16"/>
      <c r="R8" s="6">
        <v>0</v>
      </c>
      <c r="S8" s="16"/>
      <c r="T8" s="6">
        <v>0</v>
      </c>
      <c r="U8" s="16"/>
      <c r="V8" s="6">
        <v>0</v>
      </c>
      <c r="W8" s="16"/>
      <c r="X8" s="6">
        <v>0</v>
      </c>
      <c r="Y8" s="16"/>
      <c r="Z8" s="6">
        <v>0</v>
      </c>
      <c r="AA8" s="16"/>
      <c r="AB8" s="6">
        <v>0</v>
      </c>
      <c r="AC8" s="16"/>
      <c r="AD8" s="6">
        <v>85</v>
      </c>
      <c r="AE8" s="16"/>
      <c r="AF8" s="6">
        <f>ROUND(SUM(H8:AD8),5)</f>
        <v>85</v>
      </c>
    </row>
    <row r="9" spans="1:32" x14ac:dyDescent="0.25">
      <c r="A9" s="2"/>
      <c r="B9" s="2"/>
      <c r="C9" s="2"/>
      <c r="D9" s="2"/>
      <c r="E9" s="2" t="s">
        <v>138</v>
      </c>
      <c r="F9" s="2"/>
      <c r="G9" s="2"/>
      <c r="H9" s="3">
        <f>ROUND(SUM(H4:H8),5)</f>
        <v>45381.5</v>
      </c>
      <c r="I9" s="16"/>
      <c r="J9" s="3">
        <f>ROUND(SUM(J4:J8),5)</f>
        <v>20691.87</v>
      </c>
      <c r="K9" s="16"/>
      <c r="L9" s="3">
        <f>ROUND(SUM(L4:L8),5)</f>
        <v>3122.5</v>
      </c>
      <c r="M9" s="16"/>
      <c r="N9" s="3">
        <f>ROUND(SUM(N4:N8),5)</f>
        <v>34388.120000000003</v>
      </c>
      <c r="O9" s="16"/>
      <c r="P9" s="3">
        <f>ROUND(SUM(P4:P8),5)</f>
        <v>265</v>
      </c>
      <c r="Q9" s="16"/>
      <c r="R9" s="3">
        <f>ROUND(SUM(R4:R8),5)</f>
        <v>4274</v>
      </c>
      <c r="S9" s="16"/>
      <c r="T9" s="3">
        <f>ROUND(SUM(T4:T8),5)</f>
        <v>32420.5</v>
      </c>
      <c r="U9" s="16"/>
      <c r="V9" s="3">
        <f>ROUND(SUM(V4:V8),5)</f>
        <v>856</v>
      </c>
      <c r="W9" s="16"/>
      <c r="X9" s="3">
        <f>ROUND(SUM(X4:X8),5)</f>
        <v>836</v>
      </c>
      <c r="Y9" s="16"/>
      <c r="Z9" s="3">
        <f>ROUND(SUM(Z4:Z8),5)</f>
        <v>30262.5</v>
      </c>
      <c r="AA9" s="16"/>
      <c r="AB9" s="3">
        <f>ROUND(SUM(AB4:AB8),5)</f>
        <v>155</v>
      </c>
      <c r="AC9" s="16"/>
      <c r="AD9" s="3">
        <f>ROUND(SUM(AD4:AD8),5)</f>
        <v>100</v>
      </c>
      <c r="AE9" s="16"/>
      <c r="AF9" s="3">
        <f>ROUND(SUM(H9:AD9),5)</f>
        <v>172752.99</v>
      </c>
    </row>
    <row r="10" spans="1:32" x14ac:dyDescent="0.25">
      <c r="A10" s="2"/>
      <c r="B10" s="2"/>
      <c r="C10" s="2"/>
      <c r="D10" s="2"/>
      <c r="E10" s="2" t="s">
        <v>139</v>
      </c>
      <c r="F10" s="2"/>
      <c r="G10" s="2"/>
      <c r="H10" s="3"/>
      <c r="I10" s="16"/>
      <c r="J10" s="3"/>
      <c r="K10" s="16"/>
      <c r="L10" s="3"/>
      <c r="M10" s="16"/>
      <c r="N10" s="3"/>
      <c r="O10" s="16"/>
      <c r="P10" s="3"/>
      <c r="Q10" s="16"/>
      <c r="R10" s="3"/>
      <c r="S10" s="16"/>
      <c r="T10" s="3"/>
      <c r="U10" s="16"/>
      <c r="V10" s="3"/>
      <c r="W10" s="16"/>
      <c r="X10" s="3"/>
      <c r="Y10" s="16"/>
      <c r="Z10" s="3"/>
      <c r="AA10" s="16"/>
      <c r="AB10" s="3"/>
      <c r="AC10" s="16"/>
      <c r="AD10" s="3"/>
      <c r="AE10" s="16"/>
      <c r="AF10" s="3"/>
    </row>
    <row r="11" spans="1:32" x14ac:dyDescent="0.25">
      <c r="A11" s="2"/>
      <c r="B11" s="2"/>
      <c r="C11" s="2"/>
      <c r="D11" s="2"/>
      <c r="E11" s="2"/>
      <c r="F11" s="2" t="s">
        <v>140</v>
      </c>
      <c r="G11" s="2"/>
      <c r="H11" s="3">
        <v>4435</v>
      </c>
      <c r="I11" s="16"/>
      <c r="J11" s="3">
        <v>1765</v>
      </c>
      <c r="K11" s="16"/>
      <c r="L11" s="3">
        <v>835</v>
      </c>
      <c r="M11" s="16"/>
      <c r="N11" s="3">
        <v>11026</v>
      </c>
      <c r="O11" s="16"/>
      <c r="P11" s="3">
        <v>5115</v>
      </c>
      <c r="Q11" s="16"/>
      <c r="R11" s="3">
        <v>16141</v>
      </c>
      <c r="S11" s="16"/>
      <c r="T11" s="3">
        <v>2320</v>
      </c>
      <c r="U11" s="16"/>
      <c r="V11" s="3">
        <v>1931</v>
      </c>
      <c r="W11" s="16"/>
      <c r="X11" s="3">
        <v>3095</v>
      </c>
      <c r="Y11" s="16"/>
      <c r="Z11" s="3">
        <v>1991</v>
      </c>
      <c r="AA11" s="16"/>
      <c r="AB11" s="3">
        <v>3450</v>
      </c>
      <c r="AC11" s="16"/>
      <c r="AD11" s="3">
        <v>1610</v>
      </c>
      <c r="AE11" s="16"/>
      <c r="AF11" s="3">
        <f t="shared" ref="AF11:AF16" si="0">ROUND(SUM(H11:AD11),5)</f>
        <v>53714</v>
      </c>
    </row>
    <row r="12" spans="1:32" x14ac:dyDescent="0.25">
      <c r="A12" s="2"/>
      <c r="B12" s="2"/>
      <c r="C12" s="2"/>
      <c r="D12" s="2"/>
      <c r="E12" s="2"/>
      <c r="F12" s="2" t="s">
        <v>141</v>
      </c>
      <c r="G12" s="2"/>
      <c r="H12" s="3">
        <v>11938</v>
      </c>
      <c r="I12" s="16"/>
      <c r="J12" s="3">
        <v>1095</v>
      </c>
      <c r="K12" s="16"/>
      <c r="L12" s="3">
        <v>230</v>
      </c>
      <c r="M12" s="16"/>
      <c r="N12" s="3">
        <v>470</v>
      </c>
      <c r="O12" s="16"/>
      <c r="P12" s="3">
        <v>6530</v>
      </c>
      <c r="Q12" s="16"/>
      <c r="R12" s="3">
        <v>2380</v>
      </c>
      <c r="S12" s="16"/>
      <c r="T12" s="3">
        <v>80</v>
      </c>
      <c r="U12" s="16"/>
      <c r="V12" s="3">
        <v>1675</v>
      </c>
      <c r="W12" s="16"/>
      <c r="X12" s="3">
        <v>14080</v>
      </c>
      <c r="Y12" s="16"/>
      <c r="Z12" s="3">
        <v>3210</v>
      </c>
      <c r="AA12" s="16"/>
      <c r="AB12" s="3">
        <v>580</v>
      </c>
      <c r="AC12" s="16"/>
      <c r="AD12" s="3">
        <v>393</v>
      </c>
      <c r="AE12" s="16"/>
      <c r="AF12" s="3">
        <f t="shared" si="0"/>
        <v>42661</v>
      </c>
    </row>
    <row r="13" spans="1:32" x14ac:dyDescent="0.25">
      <c r="A13" s="2"/>
      <c r="B13" s="2"/>
      <c r="C13" s="2"/>
      <c r="D13" s="2"/>
      <c r="E13" s="2"/>
      <c r="F13" s="2" t="s">
        <v>142</v>
      </c>
      <c r="G13" s="2"/>
      <c r="H13" s="3">
        <v>0</v>
      </c>
      <c r="I13" s="16"/>
      <c r="J13" s="3">
        <v>231.4</v>
      </c>
      <c r="K13" s="16"/>
      <c r="L13" s="3">
        <v>383.75</v>
      </c>
      <c r="M13" s="16"/>
      <c r="N13" s="3">
        <v>165</v>
      </c>
      <c r="O13" s="16"/>
      <c r="P13" s="3">
        <v>0</v>
      </c>
      <c r="Q13" s="16"/>
      <c r="R13" s="3">
        <v>580.04999999999995</v>
      </c>
      <c r="S13" s="16"/>
      <c r="T13" s="3">
        <v>0</v>
      </c>
      <c r="U13" s="16"/>
      <c r="V13" s="3">
        <v>0</v>
      </c>
      <c r="W13" s="16"/>
      <c r="X13" s="3">
        <v>254.72</v>
      </c>
      <c r="Y13" s="16"/>
      <c r="Z13" s="3">
        <v>0</v>
      </c>
      <c r="AA13" s="16"/>
      <c r="AB13" s="3">
        <v>0</v>
      </c>
      <c r="AC13" s="16"/>
      <c r="AD13" s="3">
        <v>859.58</v>
      </c>
      <c r="AE13" s="16"/>
      <c r="AF13" s="3">
        <f t="shared" si="0"/>
        <v>2474.5</v>
      </c>
    </row>
    <row r="14" spans="1:32" x14ac:dyDescent="0.25">
      <c r="A14" s="2"/>
      <c r="B14" s="2"/>
      <c r="C14" s="2"/>
      <c r="D14" s="2"/>
      <c r="E14" s="2"/>
      <c r="F14" s="2" t="s">
        <v>144</v>
      </c>
      <c r="G14" s="2"/>
      <c r="H14" s="3">
        <v>0</v>
      </c>
      <c r="I14" s="16"/>
      <c r="J14" s="3">
        <v>18000</v>
      </c>
      <c r="K14" s="16"/>
      <c r="L14" s="3">
        <v>18000</v>
      </c>
      <c r="M14" s="16"/>
      <c r="N14" s="3">
        <v>0</v>
      </c>
      <c r="O14" s="16"/>
      <c r="P14" s="3">
        <v>0</v>
      </c>
      <c r="Q14" s="16"/>
      <c r="R14" s="3">
        <v>11300</v>
      </c>
      <c r="S14" s="16"/>
      <c r="T14" s="3">
        <v>0</v>
      </c>
      <c r="U14" s="16"/>
      <c r="V14" s="3">
        <v>0</v>
      </c>
      <c r="W14" s="16"/>
      <c r="X14" s="3">
        <v>0</v>
      </c>
      <c r="Y14" s="16"/>
      <c r="Z14" s="3">
        <v>0</v>
      </c>
      <c r="AA14" s="16"/>
      <c r="AB14" s="3">
        <v>0</v>
      </c>
      <c r="AC14" s="16"/>
      <c r="AD14" s="3">
        <v>0</v>
      </c>
      <c r="AE14" s="16"/>
      <c r="AF14" s="3">
        <f t="shared" si="0"/>
        <v>47300</v>
      </c>
    </row>
    <row r="15" spans="1:32" ht="15.75" thickBot="1" x14ac:dyDescent="0.3">
      <c r="A15" s="2"/>
      <c r="B15" s="2"/>
      <c r="C15" s="2"/>
      <c r="D15" s="2"/>
      <c r="E15" s="2"/>
      <c r="F15" s="2" t="s">
        <v>145</v>
      </c>
      <c r="G15" s="2"/>
      <c r="H15" s="6">
        <v>0</v>
      </c>
      <c r="I15" s="16"/>
      <c r="J15" s="6">
        <v>0</v>
      </c>
      <c r="K15" s="16"/>
      <c r="L15" s="6">
        <v>1000</v>
      </c>
      <c r="M15" s="16"/>
      <c r="N15" s="6">
        <v>0</v>
      </c>
      <c r="O15" s="16"/>
      <c r="P15" s="6">
        <v>0</v>
      </c>
      <c r="Q15" s="16"/>
      <c r="R15" s="6">
        <v>0</v>
      </c>
      <c r="S15" s="16"/>
      <c r="T15" s="6">
        <v>0</v>
      </c>
      <c r="U15" s="16"/>
      <c r="V15" s="6">
        <v>0</v>
      </c>
      <c r="W15" s="16"/>
      <c r="X15" s="6">
        <v>0</v>
      </c>
      <c r="Y15" s="16"/>
      <c r="Z15" s="6">
        <v>0</v>
      </c>
      <c r="AA15" s="16"/>
      <c r="AB15" s="6">
        <v>0</v>
      </c>
      <c r="AC15" s="16"/>
      <c r="AD15" s="6">
        <v>10573.46</v>
      </c>
      <c r="AE15" s="16"/>
      <c r="AF15" s="6">
        <f t="shared" si="0"/>
        <v>11573.46</v>
      </c>
    </row>
    <row r="16" spans="1:32" x14ac:dyDescent="0.25">
      <c r="A16" s="2"/>
      <c r="B16" s="2"/>
      <c r="C16" s="2"/>
      <c r="D16" s="2"/>
      <c r="E16" s="2" t="s">
        <v>146</v>
      </c>
      <c r="F16" s="2"/>
      <c r="G16" s="2"/>
      <c r="H16" s="3">
        <f>ROUND(SUM(H10:H15),5)</f>
        <v>16373</v>
      </c>
      <c r="I16" s="16"/>
      <c r="J16" s="3">
        <f>ROUND(SUM(J10:J15),5)</f>
        <v>21091.4</v>
      </c>
      <c r="K16" s="16"/>
      <c r="L16" s="3">
        <f>ROUND(SUM(L10:L15),5)</f>
        <v>20448.75</v>
      </c>
      <c r="M16" s="16"/>
      <c r="N16" s="3">
        <f>ROUND(SUM(N10:N15),5)</f>
        <v>11661</v>
      </c>
      <c r="O16" s="16"/>
      <c r="P16" s="3">
        <f>ROUND(SUM(P10:P15),5)</f>
        <v>11645</v>
      </c>
      <c r="Q16" s="16"/>
      <c r="R16" s="3">
        <f>ROUND(SUM(R10:R15),5)</f>
        <v>30401.05</v>
      </c>
      <c r="S16" s="16"/>
      <c r="T16" s="3">
        <f>ROUND(SUM(T10:T15),5)</f>
        <v>2400</v>
      </c>
      <c r="U16" s="16"/>
      <c r="V16" s="3">
        <f>ROUND(SUM(V10:V15),5)</f>
        <v>3606</v>
      </c>
      <c r="W16" s="16"/>
      <c r="X16" s="3">
        <f>ROUND(SUM(X10:X15),5)</f>
        <v>17429.72</v>
      </c>
      <c r="Y16" s="16"/>
      <c r="Z16" s="3">
        <f>ROUND(SUM(Z10:Z15),5)</f>
        <v>5201</v>
      </c>
      <c r="AA16" s="16"/>
      <c r="AB16" s="3">
        <f>ROUND(SUM(AB10:AB15),5)</f>
        <v>4030</v>
      </c>
      <c r="AC16" s="16"/>
      <c r="AD16" s="3">
        <f>ROUND(SUM(AD10:AD15),5)</f>
        <v>13436.04</v>
      </c>
      <c r="AE16" s="16"/>
      <c r="AF16" s="3">
        <f t="shared" si="0"/>
        <v>157722.96</v>
      </c>
    </row>
    <row r="17" spans="1:32" x14ac:dyDescent="0.25">
      <c r="A17" s="2"/>
      <c r="B17" s="2"/>
      <c r="C17" s="2"/>
      <c r="D17" s="2"/>
      <c r="E17" s="2" t="s">
        <v>147</v>
      </c>
      <c r="F17" s="2"/>
      <c r="G17" s="2"/>
      <c r="H17" s="3"/>
      <c r="I17" s="16"/>
      <c r="J17" s="3"/>
      <c r="K17" s="16"/>
      <c r="L17" s="3"/>
      <c r="M17" s="16"/>
      <c r="N17" s="3"/>
      <c r="O17" s="16"/>
      <c r="P17" s="3"/>
      <c r="Q17" s="16"/>
      <c r="R17" s="3"/>
      <c r="S17" s="16"/>
      <c r="T17" s="3"/>
      <c r="U17" s="16"/>
      <c r="V17" s="3"/>
      <c r="W17" s="16"/>
      <c r="X17" s="3"/>
      <c r="Y17" s="16"/>
      <c r="Z17" s="3"/>
      <c r="AA17" s="16"/>
      <c r="AB17" s="3"/>
      <c r="AC17" s="16"/>
      <c r="AD17" s="3"/>
      <c r="AE17" s="16"/>
      <c r="AF17" s="3"/>
    </row>
    <row r="18" spans="1:32" x14ac:dyDescent="0.25">
      <c r="A18" s="2"/>
      <c r="B18" s="2"/>
      <c r="C18" s="2"/>
      <c r="D18" s="2"/>
      <c r="E18" s="2"/>
      <c r="F18" s="2" t="s">
        <v>148</v>
      </c>
      <c r="G18" s="2"/>
      <c r="H18" s="3">
        <v>0</v>
      </c>
      <c r="I18" s="16"/>
      <c r="J18" s="3">
        <v>7.5</v>
      </c>
      <c r="K18" s="16"/>
      <c r="L18" s="3">
        <v>0</v>
      </c>
      <c r="M18" s="16"/>
      <c r="N18" s="3">
        <v>0</v>
      </c>
      <c r="O18" s="16"/>
      <c r="P18" s="3">
        <v>0</v>
      </c>
      <c r="Q18" s="16"/>
      <c r="R18" s="3">
        <v>0</v>
      </c>
      <c r="S18" s="16"/>
      <c r="T18" s="3">
        <v>0</v>
      </c>
      <c r="U18" s="16"/>
      <c r="V18" s="3">
        <v>0</v>
      </c>
      <c r="W18" s="16"/>
      <c r="X18" s="3">
        <v>0</v>
      </c>
      <c r="Y18" s="16"/>
      <c r="Z18" s="3">
        <v>2.5</v>
      </c>
      <c r="AA18" s="16"/>
      <c r="AB18" s="3">
        <v>0</v>
      </c>
      <c r="AC18" s="16"/>
      <c r="AD18" s="3">
        <v>0</v>
      </c>
      <c r="AE18" s="16"/>
      <c r="AF18" s="3">
        <f t="shared" ref="AF18:AF23" si="1">ROUND(SUM(H18:AD18),5)</f>
        <v>10</v>
      </c>
    </row>
    <row r="19" spans="1:32" x14ac:dyDescent="0.25">
      <c r="A19" s="2"/>
      <c r="B19" s="2"/>
      <c r="C19" s="2"/>
      <c r="D19" s="2"/>
      <c r="E19" s="2"/>
      <c r="F19" s="2" t="s">
        <v>149</v>
      </c>
      <c r="G19" s="2"/>
      <c r="H19" s="3">
        <v>159.24</v>
      </c>
      <c r="I19" s="16"/>
      <c r="J19" s="3">
        <v>55.26</v>
      </c>
      <c r="K19" s="16"/>
      <c r="L19" s="3">
        <v>73.900000000000006</v>
      </c>
      <c r="M19" s="16"/>
      <c r="N19" s="3">
        <v>166.14</v>
      </c>
      <c r="O19" s="16"/>
      <c r="P19" s="3">
        <v>13.8</v>
      </c>
      <c r="Q19" s="16"/>
      <c r="R19" s="3">
        <v>0</v>
      </c>
      <c r="S19" s="16"/>
      <c r="T19" s="3">
        <v>34.5</v>
      </c>
      <c r="U19" s="16"/>
      <c r="V19" s="3">
        <v>0</v>
      </c>
      <c r="W19" s="16"/>
      <c r="X19" s="3">
        <v>138.47</v>
      </c>
      <c r="Y19" s="16"/>
      <c r="Z19" s="3">
        <v>70.8</v>
      </c>
      <c r="AA19" s="16"/>
      <c r="AB19" s="3">
        <v>0</v>
      </c>
      <c r="AC19" s="16"/>
      <c r="AD19" s="3">
        <v>2218.12</v>
      </c>
      <c r="AE19" s="16"/>
      <c r="AF19" s="3">
        <f t="shared" si="1"/>
        <v>2930.23</v>
      </c>
    </row>
    <row r="20" spans="1:32" x14ac:dyDescent="0.25">
      <c r="A20" s="2"/>
      <c r="B20" s="2"/>
      <c r="C20" s="2"/>
      <c r="D20" s="2"/>
      <c r="E20" s="2"/>
      <c r="F20" s="2" t="s">
        <v>150</v>
      </c>
      <c r="G20" s="2"/>
      <c r="H20" s="3">
        <v>16</v>
      </c>
      <c r="I20" s="16"/>
      <c r="J20" s="3">
        <v>16</v>
      </c>
      <c r="K20" s="16"/>
      <c r="L20" s="3">
        <v>0</v>
      </c>
      <c r="M20" s="16"/>
      <c r="N20" s="3">
        <v>12</v>
      </c>
      <c r="O20" s="16"/>
      <c r="P20" s="3">
        <v>7</v>
      </c>
      <c r="Q20" s="16"/>
      <c r="R20" s="3">
        <v>0</v>
      </c>
      <c r="S20" s="16"/>
      <c r="T20" s="3">
        <v>7</v>
      </c>
      <c r="U20" s="16"/>
      <c r="V20" s="3">
        <v>0</v>
      </c>
      <c r="W20" s="16"/>
      <c r="X20" s="3">
        <v>0</v>
      </c>
      <c r="Y20" s="16"/>
      <c r="Z20" s="3">
        <v>23.37</v>
      </c>
      <c r="AA20" s="16"/>
      <c r="AB20" s="3">
        <v>0</v>
      </c>
      <c r="AC20" s="16"/>
      <c r="AD20" s="3">
        <v>0</v>
      </c>
      <c r="AE20" s="16"/>
      <c r="AF20" s="3">
        <f t="shared" si="1"/>
        <v>81.37</v>
      </c>
    </row>
    <row r="21" spans="1:32" x14ac:dyDescent="0.25">
      <c r="A21" s="2"/>
      <c r="B21" s="2"/>
      <c r="C21" s="2"/>
      <c r="D21" s="2"/>
      <c r="E21" s="2"/>
      <c r="F21" s="2" t="s">
        <v>151</v>
      </c>
      <c r="G21" s="2"/>
      <c r="H21" s="3">
        <v>0</v>
      </c>
      <c r="I21" s="16"/>
      <c r="J21" s="3">
        <v>0</v>
      </c>
      <c r="K21" s="16"/>
      <c r="L21" s="3">
        <v>0</v>
      </c>
      <c r="M21" s="16"/>
      <c r="N21" s="3">
        <v>0</v>
      </c>
      <c r="O21" s="16"/>
      <c r="P21" s="3">
        <v>0</v>
      </c>
      <c r="Q21" s="16"/>
      <c r="R21" s="3">
        <v>0</v>
      </c>
      <c r="S21" s="16"/>
      <c r="T21" s="3">
        <v>6</v>
      </c>
      <c r="U21" s="16"/>
      <c r="V21" s="3">
        <v>6893</v>
      </c>
      <c r="W21" s="16"/>
      <c r="X21" s="3">
        <v>0</v>
      </c>
      <c r="Y21" s="16"/>
      <c r="Z21" s="3">
        <v>0</v>
      </c>
      <c r="AA21" s="16"/>
      <c r="AB21" s="3">
        <v>-35</v>
      </c>
      <c r="AC21" s="16"/>
      <c r="AD21" s="3">
        <v>0</v>
      </c>
      <c r="AE21" s="16"/>
      <c r="AF21" s="3">
        <f t="shared" si="1"/>
        <v>6864</v>
      </c>
    </row>
    <row r="22" spans="1:32" x14ac:dyDescent="0.25">
      <c r="A22" s="2"/>
      <c r="B22" s="2"/>
      <c r="C22" s="2"/>
      <c r="D22" s="2"/>
      <c r="E22" s="2"/>
      <c r="F22" s="2" t="s">
        <v>152</v>
      </c>
      <c r="G22" s="2"/>
      <c r="H22" s="3">
        <v>0</v>
      </c>
      <c r="I22" s="16"/>
      <c r="J22" s="3">
        <v>0</v>
      </c>
      <c r="K22" s="16"/>
      <c r="L22" s="3">
        <v>1268.75</v>
      </c>
      <c r="M22" s="16"/>
      <c r="N22" s="3">
        <v>0</v>
      </c>
      <c r="O22" s="16"/>
      <c r="P22" s="3">
        <v>0</v>
      </c>
      <c r="Q22" s="16"/>
      <c r="R22" s="3">
        <v>0</v>
      </c>
      <c r="S22" s="16"/>
      <c r="T22" s="3">
        <v>0</v>
      </c>
      <c r="U22" s="16"/>
      <c r="V22" s="3">
        <v>1260.6500000000001</v>
      </c>
      <c r="W22" s="16"/>
      <c r="X22" s="3">
        <v>0</v>
      </c>
      <c r="Y22" s="16"/>
      <c r="Z22" s="3">
        <v>0</v>
      </c>
      <c r="AA22" s="16"/>
      <c r="AB22" s="3">
        <v>0</v>
      </c>
      <c r="AC22" s="16"/>
      <c r="AD22" s="3">
        <v>0</v>
      </c>
      <c r="AE22" s="16"/>
      <c r="AF22" s="3">
        <f t="shared" si="1"/>
        <v>2529.4</v>
      </c>
    </row>
    <row r="23" spans="1:32" x14ac:dyDescent="0.25">
      <c r="A23" s="2"/>
      <c r="B23" s="2"/>
      <c r="C23" s="2"/>
      <c r="D23" s="2"/>
      <c r="E23" s="2"/>
      <c r="F23" s="2" t="s">
        <v>153</v>
      </c>
      <c r="G23" s="2"/>
      <c r="H23" s="3">
        <v>0</v>
      </c>
      <c r="I23" s="16"/>
      <c r="J23" s="3">
        <v>0</v>
      </c>
      <c r="K23" s="16"/>
      <c r="L23" s="3">
        <v>0</v>
      </c>
      <c r="M23" s="16"/>
      <c r="N23" s="3">
        <v>0</v>
      </c>
      <c r="O23" s="16"/>
      <c r="P23" s="3">
        <v>0</v>
      </c>
      <c r="Q23" s="16"/>
      <c r="R23" s="3">
        <v>0</v>
      </c>
      <c r="S23" s="16"/>
      <c r="T23" s="3">
        <v>1050</v>
      </c>
      <c r="U23" s="16"/>
      <c r="V23" s="3">
        <v>5600</v>
      </c>
      <c r="W23" s="16"/>
      <c r="X23" s="3">
        <v>34195</v>
      </c>
      <c r="Y23" s="16"/>
      <c r="Z23" s="3">
        <v>62085</v>
      </c>
      <c r="AA23" s="16"/>
      <c r="AB23" s="3">
        <v>13713</v>
      </c>
      <c r="AC23" s="16"/>
      <c r="AD23" s="3">
        <v>9287</v>
      </c>
      <c r="AE23" s="16"/>
      <c r="AF23" s="3">
        <f t="shared" si="1"/>
        <v>125930</v>
      </c>
    </row>
    <row r="24" spans="1:32" x14ac:dyDescent="0.25">
      <c r="A24" s="2"/>
      <c r="B24" s="2"/>
      <c r="C24" s="2"/>
      <c r="D24" s="2"/>
      <c r="E24" s="2"/>
      <c r="F24" s="2" t="s">
        <v>154</v>
      </c>
      <c r="G24" s="2"/>
      <c r="H24" s="3"/>
      <c r="I24" s="16"/>
      <c r="J24" s="3"/>
      <c r="K24" s="16"/>
      <c r="L24" s="3"/>
      <c r="M24" s="16"/>
      <c r="N24" s="3"/>
      <c r="O24" s="16"/>
      <c r="P24" s="3"/>
      <c r="Q24" s="16"/>
      <c r="R24" s="3"/>
      <c r="S24" s="16"/>
      <c r="T24" s="3"/>
      <c r="U24" s="16"/>
      <c r="V24" s="3"/>
      <c r="W24" s="16"/>
      <c r="X24" s="3"/>
      <c r="Y24" s="16"/>
      <c r="Z24" s="3"/>
      <c r="AA24" s="16"/>
      <c r="AB24" s="3"/>
      <c r="AC24" s="16"/>
      <c r="AD24" s="3"/>
      <c r="AE24" s="16"/>
      <c r="AF24" s="3"/>
    </row>
    <row r="25" spans="1:32" x14ac:dyDescent="0.25">
      <c r="A25" s="2"/>
      <c r="B25" s="2"/>
      <c r="C25" s="2"/>
      <c r="D25" s="2"/>
      <c r="E25" s="2"/>
      <c r="F25" s="2"/>
      <c r="G25" s="2" t="s">
        <v>155</v>
      </c>
      <c r="H25" s="3">
        <v>3712.5</v>
      </c>
      <c r="I25" s="16"/>
      <c r="J25" s="3">
        <v>8548.58</v>
      </c>
      <c r="K25" s="16"/>
      <c r="L25" s="3">
        <v>4750</v>
      </c>
      <c r="M25" s="16"/>
      <c r="N25" s="3">
        <v>4450</v>
      </c>
      <c r="O25" s="16"/>
      <c r="P25" s="3">
        <v>2400</v>
      </c>
      <c r="Q25" s="16"/>
      <c r="R25" s="3">
        <v>2000</v>
      </c>
      <c r="S25" s="16"/>
      <c r="T25" s="3">
        <v>3584</v>
      </c>
      <c r="U25" s="16"/>
      <c r="V25" s="3">
        <v>2272.2199999999998</v>
      </c>
      <c r="W25" s="16"/>
      <c r="X25" s="3">
        <v>1750</v>
      </c>
      <c r="Y25" s="16"/>
      <c r="Z25" s="3">
        <v>3042</v>
      </c>
      <c r="AA25" s="16"/>
      <c r="AB25" s="3">
        <v>2582.5</v>
      </c>
      <c r="AC25" s="16"/>
      <c r="AD25" s="3">
        <v>2523.61</v>
      </c>
      <c r="AE25" s="16"/>
      <c r="AF25" s="3">
        <f t="shared" ref="AF25:AF31" si="2">ROUND(SUM(H25:AD25),5)</f>
        <v>41615.410000000003</v>
      </c>
    </row>
    <row r="26" spans="1:32" x14ac:dyDescent="0.25">
      <c r="A26" s="2"/>
      <c r="B26" s="2"/>
      <c r="C26" s="2"/>
      <c r="D26" s="2"/>
      <c r="E26" s="2"/>
      <c r="F26" s="2"/>
      <c r="G26" s="2" t="s">
        <v>156</v>
      </c>
      <c r="H26" s="3">
        <v>3050</v>
      </c>
      <c r="I26" s="16"/>
      <c r="J26" s="3">
        <v>5250</v>
      </c>
      <c r="K26" s="16"/>
      <c r="L26" s="3">
        <v>10250</v>
      </c>
      <c r="M26" s="16"/>
      <c r="N26" s="3">
        <v>5000</v>
      </c>
      <c r="O26" s="16"/>
      <c r="P26" s="3">
        <v>1600</v>
      </c>
      <c r="Q26" s="16"/>
      <c r="R26" s="3">
        <v>4850</v>
      </c>
      <c r="S26" s="16"/>
      <c r="T26" s="3">
        <v>3750</v>
      </c>
      <c r="U26" s="16"/>
      <c r="V26" s="3">
        <v>3350</v>
      </c>
      <c r="W26" s="16"/>
      <c r="X26" s="3">
        <v>1400</v>
      </c>
      <c r="Y26" s="16"/>
      <c r="Z26" s="3">
        <v>900</v>
      </c>
      <c r="AA26" s="16"/>
      <c r="AB26" s="3">
        <v>600</v>
      </c>
      <c r="AC26" s="16"/>
      <c r="AD26" s="3">
        <v>7450</v>
      </c>
      <c r="AE26" s="16"/>
      <c r="AF26" s="3">
        <f t="shared" si="2"/>
        <v>47450</v>
      </c>
    </row>
    <row r="27" spans="1:32" ht="15.75" thickBot="1" x14ac:dyDescent="0.3">
      <c r="A27" s="2"/>
      <c r="B27" s="2"/>
      <c r="C27" s="2"/>
      <c r="D27" s="2"/>
      <c r="E27" s="2"/>
      <c r="F27" s="2"/>
      <c r="G27" s="2" t="s">
        <v>157</v>
      </c>
      <c r="H27" s="4">
        <v>250</v>
      </c>
      <c r="I27" s="16"/>
      <c r="J27" s="4">
        <v>1000</v>
      </c>
      <c r="K27" s="16"/>
      <c r="L27" s="4">
        <v>200</v>
      </c>
      <c r="M27" s="16"/>
      <c r="N27" s="4">
        <v>200</v>
      </c>
      <c r="O27" s="16"/>
      <c r="P27" s="4">
        <v>200</v>
      </c>
      <c r="Q27" s="16"/>
      <c r="R27" s="4">
        <v>200</v>
      </c>
      <c r="S27" s="16"/>
      <c r="T27" s="4">
        <v>200</v>
      </c>
      <c r="U27" s="16"/>
      <c r="V27" s="4">
        <v>75</v>
      </c>
      <c r="W27" s="16"/>
      <c r="X27" s="4">
        <v>200</v>
      </c>
      <c r="Y27" s="16"/>
      <c r="Z27" s="4">
        <v>400</v>
      </c>
      <c r="AA27" s="16"/>
      <c r="AB27" s="4">
        <v>400</v>
      </c>
      <c r="AC27" s="16"/>
      <c r="AD27" s="4">
        <v>1000</v>
      </c>
      <c r="AE27" s="16"/>
      <c r="AF27" s="4">
        <f t="shared" si="2"/>
        <v>4325</v>
      </c>
    </row>
    <row r="28" spans="1:32" ht="15.75" thickBot="1" x14ac:dyDescent="0.3">
      <c r="A28" s="2"/>
      <c r="B28" s="2"/>
      <c r="C28" s="2"/>
      <c r="D28" s="2"/>
      <c r="E28" s="2"/>
      <c r="F28" s="2" t="s">
        <v>158</v>
      </c>
      <c r="G28" s="2"/>
      <c r="H28" s="5">
        <f>ROUND(SUM(H24:H27),5)</f>
        <v>7012.5</v>
      </c>
      <c r="I28" s="16"/>
      <c r="J28" s="5">
        <f>ROUND(SUM(J24:J27),5)</f>
        <v>14798.58</v>
      </c>
      <c r="K28" s="16"/>
      <c r="L28" s="5">
        <f>ROUND(SUM(L24:L27),5)</f>
        <v>15200</v>
      </c>
      <c r="M28" s="16"/>
      <c r="N28" s="5">
        <f>ROUND(SUM(N24:N27),5)</f>
        <v>9650</v>
      </c>
      <c r="O28" s="16"/>
      <c r="P28" s="5">
        <f>ROUND(SUM(P24:P27),5)</f>
        <v>4200</v>
      </c>
      <c r="Q28" s="16"/>
      <c r="R28" s="5">
        <f>ROUND(SUM(R24:R27),5)</f>
        <v>7050</v>
      </c>
      <c r="S28" s="16"/>
      <c r="T28" s="5">
        <f>ROUND(SUM(T24:T27),5)</f>
        <v>7534</v>
      </c>
      <c r="U28" s="16"/>
      <c r="V28" s="5">
        <f>ROUND(SUM(V24:V27),5)</f>
        <v>5697.22</v>
      </c>
      <c r="W28" s="16"/>
      <c r="X28" s="5">
        <f>ROUND(SUM(X24:X27),5)</f>
        <v>3350</v>
      </c>
      <c r="Y28" s="16"/>
      <c r="Z28" s="5">
        <f>ROUND(SUM(Z24:Z27),5)</f>
        <v>4342</v>
      </c>
      <c r="AA28" s="16"/>
      <c r="AB28" s="5">
        <f>ROUND(SUM(AB24:AB27),5)</f>
        <v>3582.5</v>
      </c>
      <c r="AC28" s="16"/>
      <c r="AD28" s="5">
        <f>ROUND(SUM(AD24:AD27),5)</f>
        <v>10973.61</v>
      </c>
      <c r="AE28" s="16"/>
      <c r="AF28" s="5">
        <f t="shared" si="2"/>
        <v>93390.41</v>
      </c>
    </row>
    <row r="29" spans="1:32" x14ac:dyDescent="0.25">
      <c r="A29" s="2"/>
      <c r="B29" s="2"/>
      <c r="C29" s="2"/>
      <c r="D29" s="2"/>
      <c r="E29" s="2" t="s">
        <v>159</v>
      </c>
      <c r="F29" s="2"/>
      <c r="G29" s="2"/>
      <c r="H29" s="3">
        <f>ROUND(SUM(H17:H23)+H28,5)</f>
        <v>7187.74</v>
      </c>
      <c r="I29" s="16"/>
      <c r="J29" s="3">
        <f>ROUND(SUM(J17:J23)+J28,5)</f>
        <v>14877.34</v>
      </c>
      <c r="K29" s="16"/>
      <c r="L29" s="3">
        <f>ROUND(SUM(L17:L23)+L28,5)</f>
        <v>16542.650000000001</v>
      </c>
      <c r="M29" s="16"/>
      <c r="N29" s="3">
        <f>ROUND(SUM(N17:N23)+N28,5)</f>
        <v>9828.14</v>
      </c>
      <c r="O29" s="16"/>
      <c r="P29" s="3">
        <f>ROUND(SUM(P17:P23)+P28,5)</f>
        <v>4220.8</v>
      </c>
      <c r="Q29" s="16"/>
      <c r="R29" s="3">
        <f>ROUND(SUM(R17:R23)+R28,5)</f>
        <v>7050</v>
      </c>
      <c r="S29" s="16"/>
      <c r="T29" s="3">
        <f>ROUND(SUM(T17:T23)+T28,5)</f>
        <v>8631.5</v>
      </c>
      <c r="U29" s="16"/>
      <c r="V29" s="3">
        <f>ROUND(SUM(V17:V23)+V28,5)</f>
        <v>19450.87</v>
      </c>
      <c r="W29" s="16"/>
      <c r="X29" s="3">
        <f>ROUND(SUM(X17:X23)+X28,5)</f>
        <v>37683.47</v>
      </c>
      <c r="Y29" s="16"/>
      <c r="Z29" s="3">
        <f>ROUND(SUM(Z17:Z23)+Z28,5)</f>
        <v>66523.67</v>
      </c>
      <c r="AA29" s="16"/>
      <c r="AB29" s="3">
        <f>ROUND(SUM(AB17:AB23)+AB28,5)</f>
        <v>17260.5</v>
      </c>
      <c r="AC29" s="16"/>
      <c r="AD29" s="3">
        <f>ROUND(SUM(AD17:AD23)+AD28,5)</f>
        <v>22478.73</v>
      </c>
      <c r="AE29" s="16"/>
      <c r="AF29" s="3">
        <f t="shared" si="2"/>
        <v>231735.41</v>
      </c>
    </row>
    <row r="30" spans="1:32" x14ac:dyDescent="0.25">
      <c r="A30" s="2"/>
      <c r="B30" s="2"/>
      <c r="C30" s="2"/>
      <c r="D30" s="2"/>
      <c r="E30" s="2" t="s">
        <v>160</v>
      </c>
      <c r="F30" s="2"/>
      <c r="G30" s="2"/>
      <c r="H30" s="3">
        <v>175</v>
      </c>
      <c r="I30" s="16"/>
      <c r="J30" s="3">
        <v>175</v>
      </c>
      <c r="K30" s="16"/>
      <c r="L30" s="3">
        <v>175</v>
      </c>
      <c r="M30" s="16"/>
      <c r="N30" s="3">
        <v>175</v>
      </c>
      <c r="O30" s="16"/>
      <c r="P30" s="3">
        <v>175</v>
      </c>
      <c r="Q30" s="16"/>
      <c r="R30" s="3">
        <v>175</v>
      </c>
      <c r="S30" s="16"/>
      <c r="T30" s="3">
        <v>175</v>
      </c>
      <c r="U30" s="16"/>
      <c r="V30" s="3">
        <v>175</v>
      </c>
      <c r="W30" s="16"/>
      <c r="X30" s="3">
        <v>175</v>
      </c>
      <c r="Y30" s="16"/>
      <c r="Z30" s="3">
        <v>175</v>
      </c>
      <c r="AA30" s="16"/>
      <c r="AB30" s="3">
        <v>175</v>
      </c>
      <c r="AC30" s="16"/>
      <c r="AD30" s="3">
        <v>175</v>
      </c>
      <c r="AE30" s="16"/>
      <c r="AF30" s="3">
        <f t="shared" si="2"/>
        <v>2100</v>
      </c>
    </row>
    <row r="31" spans="1:32" x14ac:dyDescent="0.25">
      <c r="A31" s="2"/>
      <c r="B31" s="2"/>
      <c r="C31" s="2"/>
      <c r="D31" s="2"/>
      <c r="E31" s="2" t="s">
        <v>161</v>
      </c>
      <c r="F31" s="2"/>
      <c r="G31" s="2"/>
      <c r="H31" s="3">
        <v>0</v>
      </c>
      <c r="I31" s="16"/>
      <c r="J31" s="3">
        <v>0</v>
      </c>
      <c r="K31" s="16"/>
      <c r="L31" s="3">
        <v>9.73</v>
      </c>
      <c r="M31" s="16"/>
      <c r="N31" s="3">
        <v>9.73</v>
      </c>
      <c r="O31" s="16"/>
      <c r="P31" s="3">
        <v>0</v>
      </c>
      <c r="Q31" s="16"/>
      <c r="R31" s="3">
        <v>0.34</v>
      </c>
      <c r="S31" s="16"/>
      <c r="T31" s="3">
        <v>3.4</v>
      </c>
      <c r="U31" s="16"/>
      <c r="V31" s="3">
        <v>0</v>
      </c>
      <c r="W31" s="16"/>
      <c r="X31" s="3">
        <v>57.44</v>
      </c>
      <c r="Y31" s="16"/>
      <c r="Z31" s="3">
        <v>3.29</v>
      </c>
      <c r="AA31" s="16"/>
      <c r="AB31" s="3">
        <v>134.19</v>
      </c>
      <c r="AC31" s="16"/>
      <c r="AD31" s="3">
        <v>64.209999999999994</v>
      </c>
      <c r="AE31" s="16"/>
      <c r="AF31" s="3">
        <f t="shared" si="2"/>
        <v>282.33</v>
      </c>
    </row>
    <row r="32" spans="1:32" x14ac:dyDescent="0.25">
      <c r="A32" s="2"/>
      <c r="B32" s="2"/>
      <c r="C32" s="2"/>
      <c r="D32" s="2"/>
      <c r="E32" s="2" t="s">
        <v>162</v>
      </c>
      <c r="F32" s="2"/>
      <c r="G32" s="2"/>
      <c r="H32" s="3"/>
      <c r="I32" s="16"/>
      <c r="J32" s="3"/>
      <c r="K32" s="16"/>
      <c r="L32" s="3"/>
      <c r="M32" s="16"/>
      <c r="N32" s="3"/>
      <c r="O32" s="16"/>
      <c r="P32" s="3"/>
      <c r="Q32" s="16"/>
      <c r="R32" s="3"/>
      <c r="S32" s="16"/>
      <c r="T32" s="3"/>
      <c r="U32" s="16"/>
      <c r="V32" s="3"/>
      <c r="W32" s="16"/>
      <c r="X32" s="3"/>
      <c r="Y32" s="16"/>
      <c r="Z32" s="3"/>
      <c r="AA32" s="16"/>
      <c r="AB32" s="3"/>
      <c r="AC32" s="16"/>
      <c r="AD32" s="3"/>
      <c r="AE32" s="16"/>
      <c r="AF32" s="3"/>
    </row>
    <row r="33" spans="1:32" x14ac:dyDescent="0.25">
      <c r="A33" s="2"/>
      <c r="B33" s="2"/>
      <c r="C33" s="2"/>
      <c r="D33" s="2"/>
      <c r="E33" s="2"/>
      <c r="F33" s="2" t="s">
        <v>207</v>
      </c>
      <c r="G33" s="2"/>
      <c r="H33" s="3">
        <v>0</v>
      </c>
      <c r="I33" s="16"/>
      <c r="J33" s="3">
        <v>0</v>
      </c>
      <c r="K33" s="16"/>
      <c r="L33" s="3">
        <v>30.72</v>
      </c>
      <c r="M33" s="16"/>
      <c r="N33" s="3">
        <v>0</v>
      </c>
      <c r="O33" s="16"/>
      <c r="P33" s="3">
        <v>0</v>
      </c>
      <c r="Q33" s="16"/>
      <c r="R33" s="3">
        <v>46.65</v>
      </c>
      <c r="S33" s="16"/>
      <c r="T33" s="3">
        <v>0</v>
      </c>
      <c r="U33" s="16"/>
      <c r="V33" s="3">
        <v>0</v>
      </c>
      <c r="W33" s="16"/>
      <c r="X33" s="3">
        <v>0</v>
      </c>
      <c r="Y33" s="16"/>
      <c r="Z33" s="3">
        <v>0</v>
      </c>
      <c r="AA33" s="16"/>
      <c r="AB33" s="3">
        <v>0</v>
      </c>
      <c r="AC33" s="16"/>
      <c r="AD33" s="3">
        <v>0</v>
      </c>
      <c r="AE33" s="16"/>
      <c r="AF33" s="3">
        <f t="shared" ref="AF33:AF38" si="3">ROUND(SUM(H33:AD33),5)</f>
        <v>77.37</v>
      </c>
    </row>
    <row r="34" spans="1:32" ht="15.75" thickBot="1" x14ac:dyDescent="0.3">
      <c r="A34" s="2"/>
      <c r="B34" s="2"/>
      <c r="C34" s="2"/>
      <c r="D34" s="2"/>
      <c r="E34" s="2"/>
      <c r="F34" s="2" t="s">
        <v>208</v>
      </c>
      <c r="G34" s="2"/>
      <c r="H34" s="4">
        <v>0</v>
      </c>
      <c r="I34" s="16"/>
      <c r="J34" s="4">
        <v>0</v>
      </c>
      <c r="K34" s="16"/>
      <c r="L34" s="4">
        <v>0</v>
      </c>
      <c r="M34" s="16"/>
      <c r="N34" s="4">
        <v>0</v>
      </c>
      <c r="O34" s="16"/>
      <c r="P34" s="4">
        <v>0</v>
      </c>
      <c r="Q34" s="16"/>
      <c r="R34" s="4">
        <v>0</v>
      </c>
      <c r="S34" s="16"/>
      <c r="T34" s="4">
        <v>0</v>
      </c>
      <c r="U34" s="16"/>
      <c r="V34" s="4">
        <v>0</v>
      </c>
      <c r="W34" s="16"/>
      <c r="X34" s="4">
        <v>0</v>
      </c>
      <c r="Y34" s="16"/>
      <c r="Z34" s="4">
        <v>0</v>
      </c>
      <c r="AA34" s="16"/>
      <c r="AB34" s="4">
        <v>0</v>
      </c>
      <c r="AC34" s="16"/>
      <c r="AD34" s="4">
        <v>0</v>
      </c>
      <c r="AE34" s="16"/>
      <c r="AF34" s="4">
        <f t="shared" si="3"/>
        <v>0</v>
      </c>
    </row>
    <row r="35" spans="1:32" ht="15.75" thickBot="1" x14ac:dyDescent="0.3">
      <c r="A35" s="2"/>
      <c r="B35" s="2"/>
      <c r="C35" s="2"/>
      <c r="D35" s="2"/>
      <c r="E35" s="2" t="s">
        <v>209</v>
      </c>
      <c r="F35" s="2"/>
      <c r="G35" s="2"/>
      <c r="H35" s="5">
        <f>ROUND(SUM(H32:H34),5)</f>
        <v>0</v>
      </c>
      <c r="I35" s="16"/>
      <c r="J35" s="5">
        <f>ROUND(SUM(J32:J34),5)</f>
        <v>0</v>
      </c>
      <c r="K35" s="16"/>
      <c r="L35" s="5">
        <f>ROUND(SUM(L32:L34),5)</f>
        <v>30.72</v>
      </c>
      <c r="M35" s="16"/>
      <c r="N35" s="5">
        <f>ROUND(SUM(N32:N34),5)</f>
        <v>0</v>
      </c>
      <c r="O35" s="16"/>
      <c r="P35" s="5">
        <f>ROUND(SUM(P32:P34),5)</f>
        <v>0</v>
      </c>
      <c r="Q35" s="16"/>
      <c r="R35" s="5">
        <f>ROUND(SUM(R32:R34),5)</f>
        <v>46.65</v>
      </c>
      <c r="S35" s="16"/>
      <c r="T35" s="5">
        <f>ROUND(SUM(T32:T34),5)</f>
        <v>0</v>
      </c>
      <c r="U35" s="16"/>
      <c r="V35" s="5">
        <f>ROUND(SUM(V32:V34),5)</f>
        <v>0</v>
      </c>
      <c r="W35" s="16"/>
      <c r="X35" s="5">
        <f>ROUND(SUM(X32:X34),5)</f>
        <v>0</v>
      </c>
      <c r="Y35" s="16"/>
      <c r="Z35" s="5">
        <f>ROUND(SUM(Z32:Z34),5)</f>
        <v>0</v>
      </c>
      <c r="AA35" s="16"/>
      <c r="AB35" s="5">
        <f>ROUND(SUM(AB32:AB34),5)</f>
        <v>0</v>
      </c>
      <c r="AC35" s="16"/>
      <c r="AD35" s="5">
        <f>ROUND(SUM(AD32:AD34),5)</f>
        <v>0</v>
      </c>
      <c r="AE35" s="16"/>
      <c r="AF35" s="5">
        <f t="shared" si="3"/>
        <v>77.37</v>
      </c>
    </row>
    <row r="36" spans="1:32" x14ac:dyDescent="0.25">
      <c r="A36" s="2"/>
      <c r="B36" s="2"/>
      <c r="C36" s="2"/>
      <c r="D36" s="2" t="s">
        <v>163</v>
      </c>
      <c r="E36" s="2"/>
      <c r="F36" s="2"/>
      <c r="G36" s="2"/>
      <c r="H36" s="3">
        <f>ROUND(H3+H9+H16+SUM(H29:H31)+H35,5)</f>
        <v>69117.240000000005</v>
      </c>
      <c r="I36" s="16"/>
      <c r="J36" s="3">
        <f>ROUND(J3+J9+J16+SUM(J29:J31)+J35,5)</f>
        <v>56835.61</v>
      </c>
      <c r="K36" s="16"/>
      <c r="L36" s="3">
        <f>ROUND(L3+L9+L16+SUM(L29:L31)+L35,5)</f>
        <v>40329.35</v>
      </c>
      <c r="M36" s="16"/>
      <c r="N36" s="3">
        <f>ROUND(N3+N9+N16+SUM(N29:N31)+N35,5)</f>
        <v>56061.99</v>
      </c>
      <c r="O36" s="16"/>
      <c r="P36" s="3">
        <f>ROUND(P3+P9+P16+SUM(P29:P31)+P35,5)</f>
        <v>16305.8</v>
      </c>
      <c r="Q36" s="16"/>
      <c r="R36" s="3">
        <f>ROUND(R3+R9+R16+SUM(R29:R31)+R35,5)</f>
        <v>41947.040000000001</v>
      </c>
      <c r="S36" s="16"/>
      <c r="T36" s="3">
        <f>ROUND(T3+T9+T16+SUM(T29:T31)+T35,5)</f>
        <v>43630.400000000001</v>
      </c>
      <c r="U36" s="16"/>
      <c r="V36" s="3">
        <f>ROUND(V3+V9+V16+SUM(V29:V31)+V35,5)</f>
        <v>24087.87</v>
      </c>
      <c r="W36" s="16"/>
      <c r="X36" s="3">
        <f>ROUND(X3+X9+X16+SUM(X29:X31)+X35,5)</f>
        <v>56181.63</v>
      </c>
      <c r="Y36" s="16"/>
      <c r="Z36" s="3">
        <f>ROUND(Z3+Z9+Z16+SUM(Z29:Z31)+Z35,5)</f>
        <v>102165.46</v>
      </c>
      <c r="AA36" s="16"/>
      <c r="AB36" s="3">
        <f>ROUND(AB3+AB9+AB16+SUM(AB29:AB31)+AB35,5)</f>
        <v>21754.69</v>
      </c>
      <c r="AC36" s="16"/>
      <c r="AD36" s="3">
        <f>ROUND(AD3+AD9+AD16+SUM(AD29:AD31)+AD35,5)</f>
        <v>36253.980000000003</v>
      </c>
      <c r="AE36" s="16"/>
      <c r="AF36" s="3">
        <f t="shared" si="3"/>
        <v>564671.06000000006</v>
      </c>
    </row>
    <row r="37" spans="1:32" ht="15.75" thickBot="1" x14ac:dyDescent="0.3">
      <c r="A37" s="2"/>
      <c r="B37" s="2"/>
      <c r="C37" s="2"/>
      <c r="D37" s="2" t="s">
        <v>164</v>
      </c>
      <c r="E37" s="2"/>
      <c r="F37" s="2"/>
      <c r="G37" s="2"/>
      <c r="H37" s="6">
        <v>73.95</v>
      </c>
      <c r="I37" s="16"/>
      <c r="J37" s="6">
        <v>28.29</v>
      </c>
      <c r="K37" s="16"/>
      <c r="L37" s="6">
        <v>0</v>
      </c>
      <c r="M37" s="16"/>
      <c r="N37" s="6">
        <v>108.05</v>
      </c>
      <c r="O37" s="16"/>
      <c r="P37" s="6">
        <v>9</v>
      </c>
      <c r="Q37" s="16"/>
      <c r="R37" s="6">
        <v>0</v>
      </c>
      <c r="S37" s="16"/>
      <c r="T37" s="6">
        <v>22.5</v>
      </c>
      <c r="U37" s="16"/>
      <c r="V37" s="6">
        <v>0</v>
      </c>
      <c r="W37" s="16"/>
      <c r="X37" s="6">
        <v>36.92</v>
      </c>
      <c r="Y37" s="16"/>
      <c r="Z37" s="6">
        <v>45</v>
      </c>
      <c r="AA37" s="16"/>
      <c r="AB37" s="6">
        <v>0</v>
      </c>
      <c r="AC37" s="16"/>
      <c r="AD37" s="6">
        <v>1263.25</v>
      </c>
      <c r="AE37" s="16"/>
      <c r="AF37" s="6">
        <f t="shared" si="3"/>
        <v>1586.96</v>
      </c>
    </row>
    <row r="38" spans="1:32" x14ac:dyDescent="0.25">
      <c r="A38" s="2"/>
      <c r="B38" s="2"/>
      <c r="C38" s="2" t="s">
        <v>165</v>
      </c>
      <c r="D38" s="2"/>
      <c r="E38" s="2"/>
      <c r="F38" s="2"/>
      <c r="G38" s="2"/>
      <c r="H38" s="3">
        <f>ROUND(H36-H37,5)</f>
        <v>69043.289999999994</v>
      </c>
      <c r="I38" s="16"/>
      <c r="J38" s="3">
        <f>ROUND(J36-J37,5)</f>
        <v>56807.32</v>
      </c>
      <c r="K38" s="16"/>
      <c r="L38" s="3">
        <f>ROUND(L36-L37,5)</f>
        <v>40329.35</v>
      </c>
      <c r="M38" s="16"/>
      <c r="N38" s="3">
        <f>ROUND(N36-N37,5)</f>
        <v>55953.94</v>
      </c>
      <c r="O38" s="16"/>
      <c r="P38" s="3">
        <f>ROUND(P36-P37,5)</f>
        <v>16296.8</v>
      </c>
      <c r="Q38" s="16"/>
      <c r="R38" s="3">
        <f>ROUND(R36-R37,5)</f>
        <v>41947.040000000001</v>
      </c>
      <c r="S38" s="16"/>
      <c r="T38" s="3">
        <f>ROUND(T36-T37,5)</f>
        <v>43607.9</v>
      </c>
      <c r="U38" s="16"/>
      <c r="V38" s="3">
        <f>ROUND(V36-V37,5)</f>
        <v>24087.87</v>
      </c>
      <c r="W38" s="16"/>
      <c r="X38" s="3">
        <f>ROUND(X36-X37,5)</f>
        <v>56144.71</v>
      </c>
      <c r="Y38" s="16"/>
      <c r="Z38" s="3">
        <f>ROUND(Z36-Z37,5)</f>
        <v>102120.46</v>
      </c>
      <c r="AA38" s="16"/>
      <c r="AB38" s="3">
        <f>ROUND(AB36-AB37,5)</f>
        <v>21754.69</v>
      </c>
      <c r="AC38" s="16"/>
      <c r="AD38" s="3">
        <f>ROUND(AD36-AD37,5)</f>
        <v>34990.730000000003</v>
      </c>
      <c r="AE38" s="16"/>
      <c r="AF38" s="3">
        <f t="shared" si="3"/>
        <v>563084.1</v>
      </c>
    </row>
    <row r="39" spans="1:32" x14ac:dyDescent="0.25">
      <c r="A39" s="2"/>
      <c r="B39" s="2"/>
      <c r="C39" s="2"/>
      <c r="D39" s="2" t="s">
        <v>166</v>
      </c>
      <c r="E39" s="2"/>
      <c r="F39" s="2"/>
      <c r="G39" s="2"/>
      <c r="H39" s="3"/>
      <c r="I39" s="16"/>
      <c r="J39" s="3"/>
      <c r="K39" s="16"/>
      <c r="L39" s="3"/>
      <c r="M39" s="16"/>
      <c r="N39" s="3"/>
      <c r="O39" s="16"/>
      <c r="P39" s="3"/>
      <c r="Q39" s="16"/>
      <c r="R39" s="3"/>
      <c r="S39" s="16"/>
      <c r="T39" s="3"/>
      <c r="U39" s="16"/>
      <c r="V39" s="3"/>
      <c r="W39" s="16"/>
      <c r="X39" s="3"/>
      <c r="Y39" s="16"/>
      <c r="Z39" s="3"/>
      <c r="AA39" s="16"/>
      <c r="AB39" s="3"/>
      <c r="AC39" s="16"/>
      <c r="AD39" s="3"/>
      <c r="AE39" s="16"/>
      <c r="AF39" s="3"/>
    </row>
    <row r="40" spans="1:32" x14ac:dyDescent="0.25">
      <c r="A40" s="2"/>
      <c r="B40" s="2"/>
      <c r="C40" s="2"/>
      <c r="D40" s="2"/>
      <c r="E40" s="2" t="s">
        <v>167</v>
      </c>
      <c r="F40" s="2"/>
      <c r="G40" s="2"/>
      <c r="H40" s="3">
        <v>37314.959999999999</v>
      </c>
      <c r="I40" s="16"/>
      <c r="J40" s="3">
        <v>-7099.83</v>
      </c>
      <c r="K40" s="16"/>
      <c r="L40" s="3">
        <v>15445.68</v>
      </c>
      <c r="M40" s="16"/>
      <c r="N40" s="3">
        <v>15691.38</v>
      </c>
      <c r="O40" s="16"/>
      <c r="P40" s="3">
        <v>14634.71</v>
      </c>
      <c r="Q40" s="16"/>
      <c r="R40" s="3">
        <v>15833.09</v>
      </c>
      <c r="S40" s="16"/>
      <c r="T40" s="3">
        <v>16539.62</v>
      </c>
      <c r="U40" s="16"/>
      <c r="V40" s="3">
        <v>15494.3</v>
      </c>
      <c r="W40" s="16"/>
      <c r="X40" s="3">
        <v>15200.89</v>
      </c>
      <c r="Y40" s="16"/>
      <c r="Z40" s="3">
        <v>14713.72</v>
      </c>
      <c r="AA40" s="16"/>
      <c r="AB40" s="3">
        <v>13201.79</v>
      </c>
      <c r="AC40" s="16"/>
      <c r="AD40" s="3">
        <v>15887</v>
      </c>
      <c r="AE40" s="16"/>
      <c r="AF40" s="3">
        <f t="shared" ref="AF40:AF59" si="4">ROUND(SUM(H40:AD40),5)</f>
        <v>182857.31</v>
      </c>
    </row>
    <row r="41" spans="1:32" x14ac:dyDescent="0.25">
      <c r="A41" s="2"/>
      <c r="B41" s="2"/>
      <c r="C41" s="2"/>
      <c r="D41" s="2"/>
      <c r="E41" s="2" t="s">
        <v>168</v>
      </c>
      <c r="F41" s="2"/>
      <c r="G41" s="2"/>
      <c r="H41" s="3">
        <v>1535.88</v>
      </c>
      <c r="I41" s="16"/>
      <c r="J41" s="3">
        <v>1148.8800000000001</v>
      </c>
      <c r="K41" s="16"/>
      <c r="L41" s="3">
        <v>1755.5</v>
      </c>
      <c r="M41" s="16"/>
      <c r="N41" s="3">
        <v>1395.38</v>
      </c>
      <c r="O41" s="16"/>
      <c r="P41" s="3">
        <v>1178.8800000000001</v>
      </c>
      <c r="Q41" s="16"/>
      <c r="R41" s="3">
        <v>1560.75</v>
      </c>
      <c r="S41" s="16"/>
      <c r="T41" s="3">
        <v>1642.13</v>
      </c>
      <c r="U41" s="16"/>
      <c r="V41" s="3">
        <v>1111.25</v>
      </c>
      <c r="W41" s="16"/>
      <c r="X41" s="3">
        <v>1395</v>
      </c>
      <c r="Y41" s="16"/>
      <c r="Z41" s="3">
        <v>1341.25</v>
      </c>
      <c r="AA41" s="16"/>
      <c r="AB41" s="3">
        <v>1357.38</v>
      </c>
      <c r="AC41" s="16"/>
      <c r="AD41" s="3">
        <v>1785.25</v>
      </c>
      <c r="AE41" s="16"/>
      <c r="AF41" s="3">
        <f t="shared" si="4"/>
        <v>17207.53</v>
      </c>
    </row>
    <row r="42" spans="1:32" x14ac:dyDescent="0.25">
      <c r="A42" s="2"/>
      <c r="B42" s="2"/>
      <c r="C42" s="2"/>
      <c r="D42" s="2"/>
      <c r="E42" s="2" t="s">
        <v>169</v>
      </c>
      <c r="F42" s="2"/>
      <c r="G42" s="2"/>
      <c r="H42" s="3">
        <v>629.57000000000005</v>
      </c>
      <c r="I42" s="16"/>
      <c r="J42" s="3">
        <v>367.38</v>
      </c>
      <c r="K42" s="16"/>
      <c r="L42" s="3">
        <v>279.27</v>
      </c>
      <c r="M42" s="16"/>
      <c r="N42" s="3">
        <v>382.36</v>
      </c>
      <c r="O42" s="16"/>
      <c r="P42" s="3">
        <v>386.12</v>
      </c>
      <c r="Q42" s="16"/>
      <c r="R42" s="3">
        <v>356.91</v>
      </c>
      <c r="S42" s="16"/>
      <c r="T42" s="3">
        <v>491.22</v>
      </c>
      <c r="U42" s="16"/>
      <c r="V42" s="3">
        <v>219.27</v>
      </c>
      <c r="W42" s="16"/>
      <c r="X42" s="3">
        <v>543.33000000000004</v>
      </c>
      <c r="Y42" s="16"/>
      <c r="Z42" s="3">
        <v>1201.22</v>
      </c>
      <c r="AA42" s="16"/>
      <c r="AB42" s="3">
        <v>2325.64</v>
      </c>
      <c r="AC42" s="16"/>
      <c r="AD42" s="3">
        <v>1263.04</v>
      </c>
      <c r="AE42" s="16"/>
      <c r="AF42" s="3">
        <f t="shared" si="4"/>
        <v>8445.33</v>
      </c>
    </row>
    <row r="43" spans="1:32" x14ac:dyDescent="0.25">
      <c r="A43" s="2"/>
      <c r="B43" s="2"/>
      <c r="C43" s="2"/>
      <c r="D43" s="2"/>
      <c r="E43" s="2" t="s">
        <v>170</v>
      </c>
      <c r="F43" s="2"/>
      <c r="G43" s="2"/>
      <c r="H43" s="3">
        <v>1093.97</v>
      </c>
      <c r="I43" s="16"/>
      <c r="J43" s="3">
        <v>0</v>
      </c>
      <c r="K43" s="16"/>
      <c r="L43" s="3">
        <v>0</v>
      </c>
      <c r="M43" s="16"/>
      <c r="N43" s="3">
        <v>330</v>
      </c>
      <c r="O43" s="16"/>
      <c r="P43" s="3">
        <v>0</v>
      </c>
      <c r="Q43" s="16"/>
      <c r="R43" s="3">
        <v>0</v>
      </c>
      <c r="S43" s="16"/>
      <c r="T43" s="3">
        <v>547.95000000000005</v>
      </c>
      <c r="U43" s="16"/>
      <c r="V43" s="3">
        <v>0</v>
      </c>
      <c r="W43" s="16"/>
      <c r="X43" s="3">
        <v>0</v>
      </c>
      <c r="Y43" s="16"/>
      <c r="Z43" s="3">
        <v>0</v>
      </c>
      <c r="AA43" s="16"/>
      <c r="AB43" s="3">
        <v>0</v>
      </c>
      <c r="AC43" s="16"/>
      <c r="AD43" s="3">
        <v>806</v>
      </c>
      <c r="AE43" s="16"/>
      <c r="AF43" s="3">
        <f t="shared" si="4"/>
        <v>2777.92</v>
      </c>
    </row>
    <row r="44" spans="1:32" x14ac:dyDescent="0.25">
      <c r="A44" s="2"/>
      <c r="B44" s="2"/>
      <c r="C44" s="2"/>
      <c r="D44" s="2"/>
      <c r="E44" s="2" t="s">
        <v>171</v>
      </c>
      <c r="F44" s="2"/>
      <c r="G44" s="2"/>
      <c r="H44" s="3">
        <v>220.44</v>
      </c>
      <c r="I44" s="16"/>
      <c r="J44" s="3">
        <v>-2.46</v>
      </c>
      <c r="K44" s="16"/>
      <c r="L44" s="3">
        <v>69.760000000000005</v>
      </c>
      <c r="M44" s="16"/>
      <c r="N44" s="3">
        <v>81.56</v>
      </c>
      <c r="O44" s="16"/>
      <c r="P44" s="3">
        <v>409.46</v>
      </c>
      <c r="Q44" s="16"/>
      <c r="R44" s="3">
        <v>27.49</v>
      </c>
      <c r="S44" s="16"/>
      <c r="T44" s="3">
        <v>293.75</v>
      </c>
      <c r="U44" s="16"/>
      <c r="V44" s="3">
        <v>228.83</v>
      </c>
      <c r="W44" s="16"/>
      <c r="X44" s="3">
        <v>154.06</v>
      </c>
      <c r="Y44" s="16"/>
      <c r="Z44" s="3">
        <v>546.91999999999996</v>
      </c>
      <c r="AA44" s="16"/>
      <c r="AB44" s="3">
        <v>1646.41</v>
      </c>
      <c r="AC44" s="16"/>
      <c r="AD44" s="3">
        <v>360.33</v>
      </c>
      <c r="AE44" s="16"/>
      <c r="AF44" s="3">
        <f t="shared" si="4"/>
        <v>4036.55</v>
      </c>
    </row>
    <row r="45" spans="1:32" x14ac:dyDescent="0.25">
      <c r="A45" s="2"/>
      <c r="B45" s="2"/>
      <c r="C45" s="2"/>
      <c r="D45" s="2"/>
      <c r="E45" s="2" t="s">
        <v>172</v>
      </c>
      <c r="F45" s="2"/>
      <c r="G45" s="2"/>
      <c r="H45" s="3">
        <v>629.37</v>
      </c>
      <c r="I45" s="16"/>
      <c r="J45" s="3">
        <v>-49.26</v>
      </c>
      <c r="K45" s="16"/>
      <c r="L45" s="3">
        <v>503.41</v>
      </c>
      <c r="M45" s="16"/>
      <c r="N45" s="3">
        <v>291.3</v>
      </c>
      <c r="O45" s="16"/>
      <c r="P45" s="3">
        <v>818.41</v>
      </c>
      <c r="Q45" s="16"/>
      <c r="R45" s="3">
        <v>1034.73</v>
      </c>
      <c r="S45" s="16"/>
      <c r="T45" s="3">
        <v>293.14</v>
      </c>
      <c r="U45" s="16"/>
      <c r="V45" s="3">
        <v>292.45999999999998</v>
      </c>
      <c r="W45" s="16"/>
      <c r="X45" s="3">
        <v>292.81</v>
      </c>
      <c r="Y45" s="16"/>
      <c r="Z45" s="3">
        <v>291.70999999999998</v>
      </c>
      <c r="AA45" s="16"/>
      <c r="AB45" s="3">
        <v>292.32</v>
      </c>
      <c r="AC45" s="16"/>
      <c r="AD45" s="3">
        <v>372.03</v>
      </c>
      <c r="AE45" s="16"/>
      <c r="AF45" s="3">
        <f t="shared" si="4"/>
        <v>5062.43</v>
      </c>
    </row>
    <row r="46" spans="1:32" x14ac:dyDescent="0.25">
      <c r="A46" s="2"/>
      <c r="B46" s="2"/>
      <c r="C46" s="2"/>
      <c r="D46" s="2"/>
      <c r="E46" s="2" t="s">
        <v>173</v>
      </c>
      <c r="F46" s="2"/>
      <c r="G46" s="2"/>
      <c r="H46" s="3">
        <v>3.34</v>
      </c>
      <c r="I46" s="16"/>
      <c r="J46" s="3">
        <v>142.99</v>
      </c>
      <c r="K46" s="16"/>
      <c r="L46" s="3">
        <v>805.93</v>
      </c>
      <c r="M46" s="16"/>
      <c r="N46" s="3">
        <v>396.93</v>
      </c>
      <c r="O46" s="16"/>
      <c r="P46" s="3">
        <v>1147.8800000000001</v>
      </c>
      <c r="Q46" s="16"/>
      <c r="R46" s="3">
        <v>143.08000000000001</v>
      </c>
      <c r="S46" s="16"/>
      <c r="T46" s="3">
        <v>182.94</v>
      </c>
      <c r="U46" s="16"/>
      <c r="V46" s="3">
        <v>422.17</v>
      </c>
      <c r="W46" s="16"/>
      <c r="X46" s="3">
        <v>109.17</v>
      </c>
      <c r="Y46" s="16"/>
      <c r="Z46" s="3">
        <v>12.98</v>
      </c>
      <c r="AA46" s="16"/>
      <c r="AB46" s="3">
        <v>56.2</v>
      </c>
      <c r="AC46" s="16"/>
      <c r="AD46" s="3">
        <v>362.91</v>
      </c>
      <c r="AE46" s="16"/>
      <c r="AF46" s="3">
        <f t="shared" si="4"/>
        <v>3786.52</v>
      </c>
    </row>
    <row r="47" spans="1:32" x14ac:dyDescent="0.25">
      <c r="A47" s="2"/>
      <c r="B47" s="2"/>
      <c r="C47" s="2"/>
      <c r="D47" s="2"/>
      <c r="E47" s="2" t="s">
        <v>174</v>
      </c>
      <c r="F47" s="2"/>
      <c r="G47" s="2"/>
      <c r="H47" s="3">
        <v>1132.05</v>
      </c>
      <c r="I47" s="16"/>
      <c r="J47" s="3">
        <v>1132.05</v>
      </c>
      <c r="K47" s="16"/>
      <c r="L47" s="3">
        <v>1132.05</v>
      </c>
      <c r="M47" s="16"/>
      <c r="N47" s="3">
        <v>1132.05</v>
      </c>
      <c r="O47" s="16"/>
      <c r="P47" s="3">
        <v>1132.05</v>
      </c>
      <c r="Q47" s="16"/>
      <c r="R47" s="3">
        <v>1132.05</v>
      </c>
      <c r="S47" s="16"/>
      <c r="T47" s="3">
        <v>790.68</v>
      </c>
      <c r="U47" s="16"/>
      <c r="V47" s="3">
        <v>1046.71</v>
      </c>
      <c r="W47" s="16"/>
      <c r="X47" s="3">
        <v>1046.71</v>
      </c>
      <c r="Y47" s="16"/>
      <c r="Z47" s="3">
        <v>1046.71</v>
      </c>
      <c r="AA47" s="16"/>
      <c r="AB47" s="3">
        <v>1046.71</v>
      </c>
      <c r="AC47" s="16"/>
      <c r="AD47" s="3">
        <v>1046.71</v>
      </c>
      <c r="AE47" s="16"/>
      <c r="AF47" s="3">
        <f t="shared" si="4"/>
        <v>12816.53</v>
      </c>
    </row>
    <row r="48" spans="1:32" x14ac:dyDescent="0.25">
      <c r="A48" s="2"/>
      <c r="B48" s="2"/>
      <c r="C48" s="2"/>
      <c r="D48" s="2"/>
      <c r="E48" s="2" t="s">
        <v>175</v>
      </c>
      <c r="F48" s="2"/>
      <c r="G48" s="2"/>
      <c r="H48" s="3">
        <v>452.56</v>
      </c>
      <c r="I48" s="16"/>
      <c r="J48" s="3">
        <v>-35.65</v>
      </c>
      <c r="K48" s="16"/>
      <c r="L48" s="3">
        <v>246.44</v>
      </c>
      <c r="M48" s="16"/>
      <c r="N48" s="3">
        <v>208.46</v>
      </c>
      <c r="O48" s="16"/>
      <c r="P48" s="3">
        <v>208.46</v>
      </c>
      <c r="Q48" s="16"/>
      <c r="R48" s="3">
        <v>208.46</v>
      </c>
      <c r="S48" s="16"/>
      <c r="T48" s="3">
        <v>208.46</v>
      </c>
      <c r="U48" s="16"/>
      <c r="V48" s="3">
        <v>208.46</v>
      </c>
      <c r="W48" s="16"/>
      <c r="X48" s="3">
        <v>208.46</v>
      </c>
      <c r="Y48" s="16"/>
      <c r="Z48" s="3">
        <v>208.46</v>
      </c>
      <c r="AA48" s="16"/>
      <c r="AB48" s="3">
        <v>209.37</v>
      </c>
      <c r="AC48" s="16"/>
      <c r="AD48" s="3">
        <v>283.33</v>
      </c>
      <c r="AE48" s="16"/>
      <c r="AF48" s="3">
        <f t="shared" si="4"/>
        <v>2615.27</v>
      </c>
    </row>
    <row r="49" spans="1:32" x14ac:dyDescent="0.25">
      <c r="A49" s="2"/>
      <c r="B49" s="2"/>
      <c r="C49" s="2"/>
      <c r="D49" s="2"/>
      <c r="E49" s="2" t="s">
        <v>176</v>
      </c>
      <c r="F49" s="2"/>
      <c r="G49" s="2"/>
      <c r="H49" s="3">
        <v>177.21</v>
      </c>
      <c r="I49" s="16"/>
      <c r="J49" s="3">
        <v>-95.58</v>
      </c>
      <c r="K49" s="16"/>
      <c r="L49" s="3">
        <v>764.78</v>
      </c>
      <c r="M49" s="16"/>
      <c r="N49" s="3">
        <v>1229.1300000000001</v>
      </c>
      <c r="O49" s="16"/>
      <c r="P49" s="3">
        <v>3642.57</v>
      </c>
      <c r="Q49" s="16"/>
      <c r="R49" s="3">
        <v>18.27</v>
      </c>
      <c r="S49" s="16"/>
      <c r="T49" s="3">
        <v>84.68</v>
      </c>
      <c r="U49" s="16"/>
      <c r="V49" s="3">
        <v>0</v>
      </c>
      <c r="W49" s="16"/>
      <c r="X49" s="3">
        <v>1824.03</v>
      </c>
      <c r="Y49" s="16"/>
      <c r="Z49" s="3">
        <v>96.58</v>
      </c>
      <c r="AA49" s="16"/>
      <c r="AB49" s="3">
        <v>247.41</v>
      </c>
      <c r="AC49" s="16"/>
      <c r="AD49" s="3">
        <v>866.65</v>
      </c>
      <c r="AE49" s="16"/>
      <c r="AF49" s="3">
        <f t="shared" si="4"/>
        <v>8855.73</v>
      </c>
    </row>
    <row r="50" spans="1:32" x14ac:dyDescent="0.25">
      <c r="A50" s="2"/>
      <c r="B50" s="2"/>
      <c r="C50" s="2"/>
      <c r="D50" s="2"/>
      <c r="E50" s="2" t="s">
        <v>177</v>
      </c>
      <c r="F50" s="2"/>
      <c r="G50" s="2"/>
      <c r="H50" s="3">
        <v>710.06</v>
      </c>
      <c r="I50" s="16"/>
      <c r="J50" s="3">
        <v>1959.08</v>
      </c>
      <c r="K50" s="16"/>
      <c r="L50" s="3">
        <v>3975.7</v>
      </c>
      <c r="M50" s="16"/>
      <c r="N50" s="3">
        <v>1605.07</v>
      </c>
      <c r="O50" s="16"/>
      <c r="P50" s="3">
        <v>503.28</v>
      </c>
      <c r="Q50" s="16"/>
      <c r="R50" s="3">
        <v>3561.35</v>
      </c>
      <c r="S50" s="16"/>
      <c r="T50" s="3">
        <v>842.68</v>
      </c>
      <c r="U50" s="16"/>
      <c r="V50" s="3">
        <v>2591.96</v>
      </c>
      <c r="W50" s="16"/>
      <c r="X50" s="3">
        <v>3504.8</v>
      </c>
      <c r="Y50" s="16"/>
      <c r="Z50" s="3">
        <v>238.23</v>
      </c>
      <c r="AA50" s="16"/>
      <c r="AB50" s="3">
        <v>1257.07</v>
      </c>
      <c r="AC50" s="16"/>
      <c r="AD50" s="3">
        <v>108894.78</v>
      </c>
      <c r="AE50" s="16"/>
      <c r="AF50" s="3">
        <f t="shared" si="4"/>
        <v>129644.06</v>
      </c>
    </row>
    <row r="51" spans="1:32" x14ac:dyDescent="0.25">
      <c r="A51" s="2"/>
      <c r="B51" s="2"/>
      <c r="C51" s="2"/>
      <c r="D51" s="2"/>
      <c r="E51" s="2" t="s">
        <v>178</v>
      </c>
      <c r="F51" s="2"/>
      <c r="G51" s="2"/>
      <c r="H51" s="3">
        <v>0</v>
      </c>
      <c r="I51" s="16"/>
      <c r="J51" s="3">
        <v>0</v>
      </c>
      <c r="K51" s="16"/>
      <c r="L51" s="3">
        <v>0</v>
      </c>
      <c r="M51" s="16"/>
      <c r="N51" s="3">
        <v>0</v>
      </c>
      <c r="O51" s="16"/>
      <c r="P51" s="3">
        <v>0</v>
      </c>
      <c r="Q51" s="16"/>
      <c r="R51" s="3">
        <v>0</v>
      </c>
      <c r="S51" s="16"/>
      <c r="T51" s="3">
        <v>0</v>
      </c>
      <c r="U51" s="16"/>
      <c r="V51" s="3">
        <v>0</v>
      </c>
      <c r="W51" s="16"/>
      <c r="X51" s="3">
        <v>0</v>
      </c>
      <c r="Y51" s="16"/>
      <c r="Z51" s="3">
        <v>0</v>
      </c>
      <c r="AA51" s="16"/>
      <c r="AB51" s="3">
        <v>0</v>
      </c>
      <c r="AC51" s="16"/>
      <c r="AD51" s="3">
        <v>161.85</v>
      </c>
      <c r="AE51" s="16"/>
      <c r="AF51" s="3">
        <f t="shared" si="4"/>
        <v>161.85</v>
      </c>
    </row>
    <row r="52" spans="1:32" x14ac:dyDescent="0.25">
      <c r="A52" s="2"/>
      <c r="B52" s="2"/>
      <c r="C52" s="2"/>
      <c r="D52" s="2"/>
      <c r="E52" s="2" t="s">
        <v>179</v>
      </c>
      <c r="F52" s="2"/>
      <c r="G52" s="2"/>
      <c r="H52" s="3">
        <v>0</v>
      </c>
      <c r="I52" s="16"/>
      <c r="J52" s="3">
        <v>0</v>
      </c>
      <c r="K52" s="16"/>
      <c r="L52" s="3">
        <v>0</v>
      </c>
      <c r="M52" s="16"/>
      <c r="N52" s="3">
        <v>0</v>
      </c>
      <c r="O52" s="16"/>
      <c r="P52" s="3">
        <v>0</v>
      </c>
      <c r="Q52" s="16"/>
      <c r="R52" s="3">
        <v>0</v>
      </c>
      <c r="S52" s="16"/>
      <c r="T52" s="3">
        <v>0</v>
      </c>
      <c r="U52" s="16"/>
      <c r="V52" s="3">
        <v>0</v>
      </c>
      <c r="W52" s="16"/>
      <c r="X52" s="3">
        <v>0</v>
      </c>
      <c r="Y52" s="16"/>
      <c r="Z52" s="3">
        <v>0</v>
      </c>
      <c r="AA52" s="16"/>
      <c r="AB52" s="3">
        <v>0</v>
      </c>
      <c r="AC52" s="16"/>
      <c r="AD52" s="3">
        <v>6500</v>
      </c>
      <c r="AE52" s="16"/>
      <c r="AF52" s="3">
        <f t="shared" si="4"/>
        <v>6500</v>
      </c>
    </row>
    <row r="53" spans="1:32" x14ac:dyDescent="0.25">
      <c r="A53" s="2"/>
      <c r="B53" s="2"/>
      <c r="C53" s="2"/>
      <c r="D53" s="2"/>
      <c r="E53" s="2" t="s">
        <v>180</v>
      </c>
      <c r="F53" s="2"/>
      <c r="G53" s="2"/>
      <c r="H53" s="3">
        <v>337.09</v>
      </c>
      <c r="I53" s="16"/>
      <c r="J53" s="3">
        <v>337.09</v>
      </c>
      <c r="K53" s="16"/>
      <c r="L53" s="3">
        <v>337.09</v>
      </c>
      <c r="M53" s="16"/>
      <c r="N53" s="3">
        <v>337.09</v>
      </c>
      <c r="O53" s="16"/>
      <c r="P53" s="3">
        <v>337.09</v>
      </c>
      <c r="Q53" s="16"/>
      <c r="R53" s="3">
        <v>337.09</v>
      </c>
      <c r="S53" s="16"/>
      <c r="T53" s="3">
        <v>27.15</v>
      </c>
      <c r="U53" s="16"/>
      <c r="V53" s="3">
        <v>6774.92</v>
      </c>
      <c r="W53" s="16"/>
      <c r="X53" s="3">
        <v>272.89999999999998</v>
      </c>
      <c r="Y53" s="16"/>
      <c r="Z53" s="3">
        <v>272.89999999999998</v>
      </c>
      <c r="AA53" s="16"/>
      <c r="AB53" s="3">
        <v>272.89999999999998</v>
      </c>
      <c r="AC53" s="16"/>
      <c r="AD53" s="3">
        <v>173.41</v>
      </c>
      <c r="AE53" s="16"/>
      <c r="AF53" s="3">
        <f t="shared" si="4"/>
        <v>9816.7199999999993</v>
      </c>
    </row>
    <row r="54" spans="1:32" x14ac:dyDescent="0.25">
      <c r="A54" s="2"/>
      <c r="B54" s="2"/>
      <c r="C54" s="2"/>
      <c r="D54" s="2"/>
      <c r="E54" s="2" t="s">
        <v>181</v>
      </c>
      <c r="F54" s="2"/>
      <c r="G54" s="2"/>
      <c r="H54" s="3">
        <v>2656</v>
      </c>
      <c r="I54" s="16"/>
      <c r="J54" s="3">
        <v>0</v>
      </c>
      <c r="K54" s="16"/>
      <c r="L54" s="3">
        <v>0</v>
      </c>
      <c r="M54" s="16"/>
      <c r="N54" s="3">
        <v>0</v>
      </c>
      <c r="O54" s="16"/>
      <c r="P54" s="3">
        <v>0</v>
      </c>
      <c r="Q54" s="16"/>
      <c r="R54" s="3">
        <v>0</v>
      </c>
      <c r="S54" s="16"/>
      <c r="T54" s="3">
        <v>0</v>
      </c>
      <c r="U54" s="16"/>
      <c r="V54" s="3">
        <v>0</v>
      </c>
      <c r="W54" s="16"/>
      <c r="X54" s="3">
        <v>0</v>
      </c>
      <c r="Y54" s="16"/>
      <c r="Z54" s="3">
        <v>0</v>
      </c>
      <c r="AA54" s="16"/>
      <c r="AB54" s="3">
        <v>0</v>
      </c>
      <c r="AC54" s="16"/>
      <c r="AD54" s="3">
        <v>0</v>
      </c>
      <c r="AE54" s="16"/>
      <c r="AF54" s="3">
        <f t="shared" si="4"/>
        <v>2656</v>
      </c>
    </row>
    <row r="55" spans="1:32" x14ac:dyDescent="0.25">
      <c r="A55" s="2"/>
      <c r="B55" s="2"/>
      <c r="C55" s="2"/>
      <c r="D55" s="2"/>
      <c r="E55" s="2" t="s">
        <v>182</v>
      </c>
      <c r="F55" s="2"/>
      <c r="G55" s="2"/>
      <c r="H55" s="3">
        <v>2343.06</v>
      </c>
      <c r="I55" s="16"/>
      <c r="J55" s="3">
        <v>172.04</v>
      </c>
      <c r="K55" s="16"/>
      <c r="L55" s="3">
        <v>-475.11</v>
      </c>
      <c r="M55" s="16"/>
      <c r="N55" s="3">
        <v>642.78</v>
      </c>
      <c r="O55" s="16"/>
      <c r="P55" s="3">
        <v>897.42</v>
      </c>
      <c r="Q55" s="16"/>
      <c r="R55" s="3">
        <v>1597.46</v>
      </c>
      <c r="S55" s="16"/>
      <c r="T55" s="3">
        <v>861.25</v>
      </c>
      <c r="U55" s="16"/>
      <c r="V55" s="3">
        <v>695.72</v>
      </c>
      <c r="W55" s="16"/>
      <c r="X55" s="3">
        <v>1576.22</v>
      </c>
      <c r="Y55" s="16"/>
      <c r="Z55" s="3">
        <v>982.52</v>
      </c>
      <c r="AA55" s="16"/>
      <c r="AB55" s="3">
        <v>10897.14</v>
      </c>
      <c r="AC55" s="16"/>
      <c r="AD55" s="3">
        <v>3498.27</v>
      </c>
      <c r="AE55" s="16"/>
      <c r="AF55" s="3">
        <f t="shared" si="4"/>
        <v>23688.77</v>
      </c>
    </row>
    <row r="56" spans="1:32" x14ac:dyDescent="0.25">
      <c r="A56" s="2"/>
      <c r="B56" s="2"/>
      <c r="C56" s="2"/>
      <c r="D56" s="2"/>
      <c r="E56" s="2" t="s">
        <v>183</v>
      </c>
      <c r="F56" s="2"/>
      <c r="G56" s="2"/>
      <c r="H56" s="3">
        <v>2182.25</v>
      </c>
      <c r="I56" s="16"/>
      <c r="J56" s="3">
        <v>-880.54</v>
      </c>
      <c r="K56" s="16"/>
      <c r="L56" s="3">
        <v>8374.08</v>
      </c>
      <c r="M56" s="16"/>
      <c r="N56" s="3">
        <v>3379.35</v>
      </c>
      <c r="O56" s="16"/>
      <c r="P56" s="3">
        <v>1145.2</v>
      </c>
      <c r="Q56" s="16"/>
      <c r="R56" s="3">
        <v>1187.0899999999999</v>
      </c>
      <c r="S56" s="16"/>
      <c r="T56" s="3">
        <v>1258.45</v>
      </c>
      <c r="U56" s="16"/>
      <c r="V56" s="3">
        <v>5181.45</v>
      </c>
      <c r="W56" s="16"/>
      <c r="X56" s="3">
        <v>1573.74</v>
      </c>
      <c r="Y56" s="16"/>
      <c r="Z56" s="3">
        <v>2404.69</v>
      </c>
      <c r="AA56" s="16"/>
      <c r="AB56" s="3">
        <v>1999.86</v>
      </c>
      <c r="AC56" s="16"/>
      <c r="AD56" s="3">
        <v>7647.45</v>
      </c>
      <c r="AE56" s="16"/>
      <c r="AF56" s="3">
        <f t="shared" si="4"/>
        <v>35453.07</v>
      </c>
    </row>
    <row r="57" spans="1:32" ht="15.75" thickBot="1" x14ac:dyDescent="0.3">
      <c r="A57" s="2"/>
      <c r="B57" s="2"/>
      <c r="C57" s="2"/>
      <c r="D57" s="2"/>
      <c r="E57" s="2" t="s">
        <v>185</v>
      </c>
      <c r="F57" s="2"/>
      <c r="G57" s="2"/>
      <c r="H57" s="4">
        <v>0</v>
      </c>
      <c r="I57" s="16"/>
      <c r="J57" s="4">
        <v>4750</v>
      </c>
      <c r="K57" s="16"/>
      <c r="L57" s="4">
        <v>0</v>
      </c>
      <c r="M57" s="16"/>
      <c r="N57" s="4">
        <v>4250</v>
      </c>
      <c r="O57" s="16"/>
      <c r="P57" s="4">
        <v>750</v>
      </c>
      <c r="Q57" s="16"/>
      <c r="R57" s="4">
        <v>0</v>
      </c>
      <c r="S57" s="16"/>
      <c r="T57" s="4">
        <v>0</v>
      </c>
      <c r="U57" s="16"/>
      <c r="V57" s="4">
        <v>0</v>
      </c>
      <c r="W57" s="16"/>
      <c r="X57" s="4">
        <v>0</v>
      </c>
      <c r="Y57" s="16"/>
      <c r="Z57" s="4">
        <v>0</v>
      </c>
      <c r="AA57" s="16"/>
      <c r="AB57" s="4">
        <v>0</v>
      </c>
      <c r="AC57" s="16"/>
      <c r="AD57" s="4">
        <v>0</v>
      </c>
      <c r="AE57" s="16"/>
      <c r="AF57" s="4">
        <f t="shared" si="4"/>
        <v>9750</v>
      </c>
    </row>
    <row r="58" spans="1:32" ht="15.75" thickBot="1" x14ac:dyDescent="0.3">
      <c r="A58" s="2"/>
      <c r="B58" s="2"/>
      <c r="C58" s="2"/>
      <c r="D58" s="2" t="s">
        <v>186</v>
      </c>
      <c r="E58" s="2"/>
      <c r="F58" s="2"/>
      <c r="G58" s="2"/>
      <c r="H58" s="5">
        <f>ROUND(SUM(H39:H57),5)</f>
        <v>51417.81</v>
      </c>
      <c r="I58" s="16"/>
      <c r="J58" s="5">
        <f>ROUND(SUM(J39:J57),5)</f>
        <v>1846.19</v>
      </c>
      <c r="K58" s="16"/>
      <c r="L58" s="5">
        <f>ROUND(SUM(L39:L57),5)</f>
        <v>33214.58</v>
      </c>
      <c r="M58" s="16"/>
      <c r="N58" s="5">
        <f>ROUND(SUM(N39:N57),5)</f>
        <v>31352.84</v>
      </c>
      <c r="O58" s="16"/>
      <c r="P58" s="5">
        <f>ROUND(SUM(P39:P57),5)</f>
        <v>27191.53</v>
      </c>
      <c r="Q58" s="16"/>
      <c r="R58" s="5">
        <f>ROUND(SUM(R39:R57),5)</f>
        <v>26997.82</v>
      </c>
      <c r="S58" s="16"/>
      <c r="T58" s="5">
        <f>ROUND(SUM(T39:T57),5)</f>
        <v>24064.1</v>
      </c>
      <c r="U58" s="16"/>
      <c r="V58" s="5">
        <f>ROUND(SUM(V39:V57),5)</f>
        <v>34267.5</v>
      </c>
      <c r="W58" s="16"/>
      <c r="X58" s="5">
        <f>ROUND(SUM(X39:X57),5)</f>
        <v>27702.12</v>
      </c>
      <c r="Y58" s="16"/>
      <c r="Z58" s="5">
        <f>ROUND(SUM(Z39:Z57),5)</f>
        <v>23357.89</v>
      </c>
      <c r="AA58" s="16"/>
      <c r="AB58" s="5">
        <f>ROUND(SUM(AB39:AB57),5)</f>
        <v>34810.199999999997</v>
      </c>
      <c r="AC58" s="16"/>
      <c r="AD58" s="5">
        <f>ROUND(SUM(AD39:AD57),5)</f>
        <v>149909.01</v>
      </c>
      <c r="AE58" s="16"/>
      <c r="AF58" s="5">
        <f t="shared" si="4"/>
        <v>466131.59</v>
      </c>
    </row>
    <row r="59" spans="1:32" x14ac:dyDescent="0.25">
      <c r="A59" s="2"/>
      <c r="B59" s="2" t="s">
        <v>187</v>
      </c>
      <c r="C59" s="2"/>
      <c r="D59" s="2"/>
      <c r="E59" s="2"/>
      <c r="F59" s="2"/>
      <c r="G59" s="2"/>
      <c r="H59" s="3">
        <f>ROUND(H2+H38-H58,5)</f>
        <v>17625.48</v>
      </c>
      <c r="I59" s="16"/>
      <c r="J59" s="3">
        <f>ROUND(J2+J38-J58,5)</f>
        <v>54961.13</v>
      </c>
      <c r="K59" s="16"/>
      <c r="L59" s="3">
        <f>ROUND(L2+L38-L58,5)</f>
        <v>7114.77</v>
      </c>
      <c r="M59" s="16"/>
      <c r="N59" s="3">
        <f>ROUND(N2+N38-N58,5)</f>
        <v>24601.1</v>
      </c>
      <c r="O59" s="16"/>
      <c r="P59" s="3">
        <f>ROUND(P2+P38-P58,5)</f>
        <v>-10894.73</v>
      </c>
      <c r="Q59" s="16"/>
      <c r="R59" s="3">
        <f>ROUND(R2+R38-R58,5)</f>
        <v>14949.22</v>
      </c>
      <c r="S59" s="16"/>
      <c r="T59" s="3">
        <f>ROUND(T2+T38-T58,5)</f>
        <v>19543.8</v>
      </c>
      <c r="U59" s="16"/>
      <c r="V59" s="3">
        <f>ROUND(V2+V38-V58,5)</f>
        <v>-10179.629999999999</v>
      </c>
      <c r="W59" s="16"/>
      <c r="X59" s="3">
        <f>ROUND(X2+X38-X58,5)</f>
        <v>28442.59</v>
      </c>
      <c r="Y59" s="16"/>
      <c r="Z59" s="3">
        <f>ROUND(Z2+Z38-Z58,5)</f>
        <v>78762.570000000007</v>
      </c>
      <c r="AA59" s="16"/>
      <c r="AB59" s="3">
        <f>ROUND(AB2+AB38-AB58,5)</f>
        <v>-13055.51</v>
      </c>
      <c r="AC59" s="16"/>
      <c r="AD59" s="3">
        <f>ROUND(AD2+AD38-AD58,5)</f>
        <v>-114918.28</v>
      </c>
      <c r="AE59" s="16"/>
      <c r="AF59" s="3">
        <f t="shared" si="4"/>
        <v>96952.51</v>
      </c>
    </row>
    <row r="60" spans="1:32" x14ac:dyDescent="0.25">
      <c r="A60" s="2"/>
      <c r="B60" s="2" t="s">
        <v>188</v>
      </c>
      <c r="C60" s="2"/>
      <c r="D60" s="2"/>
      <c r="E60" s="2"/>
      <c r="F60" s="2"/>
      <c r="G60" s="2"/>
      <c r="H60" s="3"/>
      <c r="I60" s="16"/>
      <c r="J60" s="3"/>
      <c r="K60" s="16"/>
      <c r="L60" s="3"/>
      <c r="M60" s="16"/>
      <c r="N60" s="3"/>
      <c r="O60" s="16"/>
      <c r="P60" s="3"/>
      <c r="Q60" s="16"/>
      <c r="R60" s="3"/>
      <c r="S60" s="16"/>
      <c r="T60" s="3"/>
      <c r="U60" s="16"/>
      <c r="V60" s="3"/>
      <c r="W60" s="16"/>
      <c r="X60" s="3"/>
      <c r="Y60" s="16"/>
      <c r="Z60" s="3"/>
      <c r="AA60" s="16"/>
      <c r="AB60" s="3"/>
      <c r="AC60" s="16"/>
      <c r="AD60" s="3"/>
      <c r="AE60" s="16"/>
      <c r="AF60" s="3"/>
    </row>
    <row r="61" spans="1:32" x14ac:dyDescent="0.25">
      <c r="A61" s="2"/>
      <c r="B61" s="2"/>
      <c r="C61" s="2" t="s">
        <v>189</v>
      </c>
      <c r="D61" s="2"/>
      <c r="E61" s="2"/>
      <c r="F61" s="2"/>
      <c r="G61" s="2"/>
      <c r="H61" s="3"/>
      <c r="I61" s="16"/>
      <c r="J61" s="3"/>
      <c r="K61" s="16"/>
      <c r="L61" s="3"/>
      <c r="M61" s="16"/>
      <c r="N61" s="3"/>
      <c r="O61" s="16"/>
      <c r="P61" s="3"/>
      <c r="Q61" s="16"/>
      <c r="R61" s="3"/>
      <c r="S61" s="16"/>
      <c r="T61" s="3"/>
      <c r="U61" s="16"/>
      <c r="V61" s="3"/>
      <c r="W61" s="16"/>
      <c r="X61" s="3"/>
      <c r="Y61" s="16"/>
      <c r="Z61" s="3"/>
      <c r="AA61" s="16"/>
      <c r="AB61" s="3"/>
      <c r="AC61" s="16"/>
      <c r="AD61" s="3"/>
      <c r="AE61" s="16"/>
      <c r="AF61" s="3"/>
    </row>
    <row r="62" spans="1:32" ht="15.75" thickBot="1" x14ac:dyDescent="0.3">
      <c r="A62" s="2"/>
      <c r="B62" s="2"/>
      <c r="C62" s="2"/>
      <c r="D62" s="2" t="s">
        <v>190</v>
      </c>
      <c r="E62" s="2"/>
      <c r="F62" s="2"/>
      <c r="G62" s="2"/>
      <c r="H62" s="4">
        <v>0</v>
      </c>
      <c r="I62" s="16"/>
      <c r="J62" s="4">
        <v>0</v>
      </c>
      <c r="K62" s="16"/>
      <c r="L62" s="4">
        <v>0</v>
      </c>
      <c r="M62" s="16"/>
      <c r="N62" s="4">
        <v>0</v>
      </c>
      <c r="O62" s="16"/>
      <c r="P62" s="4">
        <v>0</v>
      </c>
      <c r="Q62" s="16"/>
      <c r="R62" s="4">
        <v>0</v>
      </c>
      <c r="S62" s="16"/>
      <c r="T62" s="4">
        <v>0</v>
      </c>
      <c r="U62" s="16"/>
      <c r="V62" s="4">
        <v>0</v>
      </c>
      <c r="W62" s="16"/>
      <c r="X62" s="4">
        <v>0</v>
      </c>
      <c r="Y62" s="16"/>
      <c r="Z62" s="4">
        <v>0</v>
      </c>
      <c r="AA62" s="16"/>
      <c r="AB62" s="4">
        <v>0</v>
      </c>
      <c r="AC62" s="16"/>
      <c r="AD62" s="4">
        <v>15733.62</v>
      </c>
      <c r="AE62" s="16"/>
      <c r="AF62" s="4">
        <f>ROUND(SUM(H62:AD62),5)</f>
        <v>15733.62</v>
      </c>
    </row>
    <row r="63" spans="1:32" ht="15.75" thickBot="1" x14ac:dyDescent="0.3">
      <c r="A63" s="2"/>
      <c r="B63" s="2"/>
      <c r="C63" s="2" t="s">
        <v>191</v>
      </c>
      <c r="D63" s="2"/>
      <c r="E63" s="2"/>
      <c r="F63" s="2"/>
      <c r="G63" s="2"/>
      <c r="H63" s="7">
        <f>ROUND(SUM(H61:H62),5)</f>
        <v>0</v>
      </c>
      <c r="I63" s="16"/>
      <c r="J63" s="7">
        <f>ROUND(SUM(J61:J62),5)</f>
        <v>0</v>
      </c>
      <c r="K63" s="16"/>
      <c r="L63" s="7">
        <f>ROUND(SUM(L61:L62),5)</f>
        <v>0</v>
      </c>
      <c r="M63" s="16"/>
      <c r="N63" s="7">
        <f>ROUND(SUM(N61:N62),5)</f>
        <v>0</v>
      </c>
      <c r="O63" s="16"/>
      <c r="P63" s="7">
        <f>ROUND(SUM(P61:P62),5)</f>
        <v>0</v>
      </c>
      <c r="Q63" s="16"/>
      <c r="R63" s="7">
        <f>ROUND(SUM(R61:R62),5)</f>
        <v>0</v>
      </c>
      <c r="S63" s="16"/>
      <c r="T63" s="7">
        <f>ROUND(SUM(T61:T62),5)</f>
        <v>0</v>
      </c>
      <c r="U63" s="16"/>
      <c r="V63" s="7">
        <f>ROUND(SUM(V61:V62),5)</f>
        <v>0</v>
      </c>
      <c r="W63" s="16"/>
      <c r="X63" s="7">
        <f>ROUND(SUM(X61:X62),5)</f>
        <v>0</v>
      </c>
      <c r="Y63" s="16"/>
      <c r="Z63" s="7">
        <f>ROUND(SUM(Z61:Z62),5)</f>
        <v>0</v>
      </c>
      <c r="AA63" s="16"/>
      <c r="AB63" s="7">
        <f>ROUND(SUM(AB61:AB62),5)</f>
        <v>0</v>
      </c>
      <c r="AC63" s="16"/>
      <c r="AD63" s="7">
        <f>ROUND(SUM(AD61:AD62),5)</f>
        <v>15733.62</v>
      </c>
      <c r="AE63" s="16"/>
      <c r="AF63" s="7">
        <f>ROUND(SUM(H63:AD63),5)</f>
        <v>15733.62</v>
      </c>
    </row>
    <row r="64" spans="1:32" ht="15.75" thickBot="1" x14ac:dyDescent="0.3">
      <c r="A64" s="2"/>
      <c r="B64" s="2" t="s">
        <v>192</v>
      </c>
      <c r="C64" s="2"/>
      <c r="D64" s="2"/>
      <c r="E64" s="2"/>
      <c r="F64" s="2"/>
      <c r="G64" s="2"/>
      <c r="H64" s="7">
        <f>ROUND(H60-H63,5)</f>
        <v>0</v>
      </c>
      <c r="I64" s="16"/>
      <c r="J64" s="7">
        <f>ROUND(J60-J63,5)</f>
        <v>0</v>
      </c>
      <c r="K64" s="16"/>
      <c r="L64" s="7">
        <f>ROUND(L60-L63,5)</f>
        <v>0</v>
      </c>
      <c r="M64" s="16"/>
      <c r="N64" s="7">
        <f>ROUND(N60-N63,5)</f>
        <v>0</v>
      </c>
      <c r="O64" s="16"/>
      <c r="P64" s="7">
        <f>ROUND(P60-P63,5)</f>
        <v>0</v>
      </c>
      <c r="Q64" s="16"/>
      <c r="R64" s="7">
        <f>ROUND(R60-R63,5)</f>
        <v>0</v>
      </c>
      <c r="S64" s="16"/>
      <c r="T64" s="7">
        <f>ROUND(T60-T63,5)</f>
        <v>0</v>
      </c>
      <c r="U64" s="16"/>
      <c r="V64" s="7">
        <f>ROUND(V60-V63,5)</f>
        <v>0</v>
      </c>
      <c r="W64" s="16"/>
      <c r="X64" s="7">
        <f>ROUND(X60-X63,5)</f>
        <v>0</v>
      </c>
      <c r="Y64" s="16"/>
      <c r="Z64" s="7">
        <f>ROUND(Z60-Z63,5)</f>
        <v>0</v>
      </c>
      <c r="AA64" s="16"/>
      <c r="AB64" s="7">
        <f>ROUND(AB60-AB63,5)</f>
        <v>0</v>
      </c>
      <c r="AC64" s="16"/>
      <c r="AD64" s="7">
        <f>ROUND(AD60-AD63,5)</f>
        <v>-15733.62</v>
      </c>
      <c r="AE64" s="16"/>
      <c r="AF64" s="7">
        <f>ROUND(SUM(H64:AD64),5)</f>
        <v>-15733.62</v>
      </c>
    </row>
    <row r="65" spans="1:32" s="9" customFormat="1" ht="12" thickBot="1" x14ac:dyDescent="0.25">
      <c r="A65" s="2" t="s">
        <v>67</v>
      </c>
      <c r="B65" s="2"/>
      <c r="C65" s="2"/>
      <c r="D65" s="2"/>
      <c r="E65" s="2"/>
      <c r="F65" s="2"/>
      <c r="G65" s="2"/>
      <c r="H65" s="8">
        <f>ROUND(H59+H64,5)</f>
        <v>17625.48</v>
      </c>
      <c r="I65" s="2"/>
      <c r="J65" s="8">
        <f>ROUND(J59+J64,5)</f>
        <v>54961.13</v>
      </c>
      <c r="K65" s="2"/>
      <c r="L65" s="8">
        <f>ROUND(L59+L64,5)</f>
        <v>7114.77</v>
      </c>
      <c r="M65" s="2"/>
      <c r="N65" s="8">
        <f>ROUND(N59+N64,5)</f>
        <v>24601.1</v>
      </c>
      <c r="O65" s="2"/>
      <c r="P65" s="8">
        <f>ROUND(P59+P64,5)</f>
        <v>-10894.73</v>
      </c>
      <c r="Q65" s="2"/>
      <c r="R65" s="8">
        <f>ROUND(R59+R64,5)</f>
        <v>14949.22</v>
      </c>
      <c r="S65" s="2"/>
      <c r="T65" s="8">
        <f>ROUND(T59+T64,5)</f>
        <v>19543.8</v>
      </c>
      <c r="U65" s="2"/>
      <c r="V65" s="8">
        <f>ROUND(V59+V64,5)</f>
        <v>-10179.629999999999</v>
      </c>
      <c r="W65" s="2"/>
      <c r="X65" s="8">
        <f>ROUND(X59+X64,5)</f>
        <v>28442.59</v>
      </c>
      <c r="Y65" s="2"/>
      <c r="Z65" s="8">
        <f>ROUND(Z59+Z64,5)</f>
        <v>78762.570000000007</v>
      </c>
      <c r="AA65" s="2"/>
      <c r="AB65" s="8">
        <f>ROUND(AB59+AB64,5)</f>
        <v>-13055.51</v>
      </c>
      <c r="AC65" s="2"/>
      <c r="AD65" s="8">
        <f>ROUND(AD59+AD64,5)</f>
        <v>-130651.9</v>
      </c>
      <c r="AE65" s="2"/>
      <c r="AF65" s="8">
        <f>ROUND(SUM(H65:AD65),5)</f>
        <v>81218.89</v>
      </c>
    </row>
    <row r="66" spans="1:32" ht="15.75" thickTop="1" x14ac:dyDescent="0.25"/>
  </sheetData>
  <pageMargins left="0.45" right="0.45" top="0.75" bottom="0.75" header="0.1" footer="0.3"/>
  <pageSetup scale="90" orientation="portrait" r:id="rId1"/>
  <headerFooter>
    <oddHeader>&amp;L&amp;"Arial,Bold"&amp;8 12:17 PM
&amp;"Arial,Bold"&amp;8 09/03/19
&amp;"Arial,Bold"&amp;8 Accrual Basis&amp;C&amp;"Arial,Bold"&amp;12 League of Women Voters of California
&amp;"Arial,Bold"&amp;14 Profit &amp;&amp; Loss
&amp;"Arial,Bold"&amp;10 July 2018 through June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342900</xdr:colOff>
                <xdr:row>1</xdr:row>
                <xdr:rowOff>28575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342900</xdr:colOff>
                <xdr:row>1</xdr:row>
                <xdr:rowOff>28575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M56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O61" sqref="O61"/>
    </sheetView>
  </sheetViews>
  <sheetFormatPr defaultRowHeight="15" x14ac:dyDescent="0.25"/>
  <cols>
    <col min="1" max="1" width="3" style="13" customWidth="1"/>
    <col min="2" max="2" width="32.7109375" style="13" customWidth="1"/>
    <col min="3" max="3" width="7.140625" style="14" bestFit="1" customWidth="1"/>
    <col min="4" max="4" width="2.28515625" style="14" customWidth="1"/>
    <col min="5" max="5" width="7" style="14" bestFit="1" customWidth="1"/>
    <col min="6" max="6" width="2.28515625" style="14" customWidth="1"/>
    <col min="7" max="7" width="7.5703125" style="14" bestFit="1" customWidth="1"/>
    <col min="8" max="8" width="2.28515625" style="14" customWidth="1"/>
    <col min="9" max="9" width="6.28515625" style="14" bestFit="1" customWidth="1"/>
    <col min="10" max="10" width="2.28515625" style="14" customWidth="1"/>
    <col min="11" max="11" width="7" style="14" bestFit="1" customWidth="1"/>
    <col min="12" max="12" width="2.28515625" style="14" customWidth="1"/>
    <col min="13" max="13" width="7.85546875" style="14" bestFit="1" customWidth="1"/>
  </cols>
  <sheetData>
    <row r="1" spans="1:13" s="12" customFormat="1" ht="15.75" thickBot="1" x14ac:dyDescent="0.3">
      <c r="A1" s="10"/>
      <c r="B1" s="10"/>
      <c r="C1" s="11" t="s">
        <v>210</v>
      </c>
      <c r="D1" s="15"/>
      <c r="E1" s="11" t="s">
        <v>211</v>
      </c>
      <c r="F1" s="15"/>
      <c r="G1" s="11" t="s">
        <v>212</v>
      </c>
      <c r="H1" s="15"/>
      <c r="I1" s="11" t="s">
        <v>213</v>
      </c>
      <c r="J1" s="15"/>
      <c r="K1" s="11" t="s">
        <v>214</v>
      </c>
      <c r="L1" s="15"/>
      <c r="M1" s="11" t="s">
        <v>128</v>
      </c>
    </row>
    <row r="2" spans="1:13" ht="15.75" hidden="1" thickTop="1" x14ac:dyDescent="0.25">
      <c r="A2" s="2"/>
      <c r="B2" s="2" t="s">
        <v>215</v>
      </c>
      <c r="C2" s="3">
        <v>0</v>
      </c>
      <c r="D2" s="16"/>
      <c r="E2" s="3">
        <v>0</v>
      </c>
      <c r="F2" s="16"/>
      <c r="G2" s="3">
        <v>0</v>
      </c>
      <c r="H2" s="16"/>
      <c r="I2" s="3">
        <v>0</v>
      </c>
      <c r="J2" s="16"/>
      <c r="K2" s="3">
        <v>0</v>
      </c>
      <c r="L2" s="16"/>
      <c r="M2" s="3">
        <f t="shared" ref="M2:M33" si="0">ROUND(SUM(C2:K2),5)</f>
        <v>0</v>
      </c>
    </row>
    <row r="3" spans="1:13" hidden="1" x14ac:dyDescent="0.25">
      <c r="A3" s="2"/>
      <c r="B3" s="2" t="s">
        <v>216</v>
      </c>
      <c r="C3" s="3">
        <v>0</v>
      </c>
      <c r="D3" s="16"/>
      <c r="E3" s="3">
        <v>0</v>
      </c>
      <c r="F3" s="16"/>
      <c r="G3" s="3">
        <v>0</v>
      </c>
      <c r="H3" s="16"/>
      <c r="I3" s="3">
        <v>0</v>
      </c>
      <c r="J3" s="16"/>
      <c r="K3" s="3">
        <v>0</v>
      </c>
      <c r="L3" s="16"/>
      <c r="M3" s="3">
        <f t="shared" si="0"/>
        <v>0</v>
      </c>
    </row>
    <row r="4" spans="1:13" ht="15.75" thickTop="1" x14ac:dyDescent="0.25">
      <c r="A4" s="2"/>
      <c r="B4" s="2" t="s">
        <v>217</v>
      </c>
      <c r="C4" s="3">
        <v>0</v>
      </c>
      <c r="D4" s="16"/>
      <c r="E4" s="3">
        <v>0</v>
      </c>
      <c r="F4" s="16"/>
      <c r="G4" s="3">
        <v>0</v>
      </c>
      <c r="H4" s="16"/>
      <c r="I4" s="3">
        <v>0</v>
      </c>
      <c r="J4" s="16"/>
      <c r="K4" s="3">
        <v>250</v>
      </c>
      <c r="L4" s="16"/>
      <c r="M4" s="3">
        <f t="shared" si="0"/>
        <v>250</v>
      </c>
    </row>
    <row r="5" spans="1:13" x14ac:dyDescent="0.25">
      <c r="A5" s="2"/>
      <c r="B5" s="2" t="s">
        <v>218</v>
      </c>
      <c r="C5" s="3">
        <v>250</v>
      </c>
      <c r="D5" s="16"/>
      <c r="E5" s="3">
        <v>0</v>
      </c>
      <c r="F5" s="16"/>
      <c r="G5" s="3">
        <v>0</v>
      </c>
      <c r="H5" s="16"/>
      <c r="I5" s="3">
        <v>0</v>
      </c>
      <c r="J5" s="16"/>
      <c r="K5" s="3">
        <v>0</v>
      </c>
      <c r="L5" s="16"/>
      <c r="M5" s="3">
        <f t="shared" si="0"/>
        <v>250</v>
      </c>
    </row>
    <row r="6" spans="1:13" x14ac:dyDescent="0.25">
      <c r="A6" s="2"/>
      <c r="B6" s="2" t="s">
        <v>219</v>
      </c>
      <c r="C6" s="3">
        <v>0</v>
      </c>
      <c r="D6" s="16"/>
      <c r="E6" s="3">
        <v>0</v>
      </c>
      <c r="F6" s="16"/>
      <c r="G6" s="3">
        <v>0</v>
      </c>
      <c r="H6" s="16"/>
      <c r="I6" s="3">
        <v>87.5</v>
      </c>
      <c r="J6" s="16"/>
      <c r="K6" s="3">
        <v>3263.98</v>
      </c>
      <c r="L6" s="16"/>
      <c r="M6" s="3">
        <f t="shared" si="0"/>
        <v>3351.48</v>
      </c>
    </row>
    <row r="7" spans="1:13" x14ac:dyDescent="0.25">
      <c r="A7" s="2"/>
      <c r="B7" s="2" t="s">
        <v>220</v>
      </c>
      <c r="C7" s="3">
        <v>0</v>
      </c>
      <c r="D7" s="16"/>
      <c r="E7" s="3">
        <v>0</v>
      </c>
      <c r="F7" s="16"/>
      <c r="G7" s="3">
        <v>0</v>
      </c>
      <c r="H7" s="16"/>
      <c r="I7" s="3">
        <v>0</v>
      </c>
      <c r="J7" s="16"/>
      <c r="K7" s="3">
        <v>35</v>
      </c>
      <c r="L7" s="16"/>
      <c r="M7" s="3">
        <f t="shared" si="0"/>
        <v>35</v>
      </c>
    </row>
    <row r="8" spans="1:13" x14ac:dyDescent="0.25">
      <c r="A8" s="2"/>
      <c r="B8" s="2" t="s">
        <v>221</v>
      </c>
      <c r="C8" s="3">
        <v>400</v>
      </c>
      <c r="D8" s="16"/>
      <c r="E8" s="3">
        <v>0</v>
      </c>
      <c r="F8" s="16"/>
      <c r="G8" s="3">
        <v>0</v>
      </c>
      <c r="H8" s="16"/>
      <c r="I8" s="3">
        <v>0</v>
      </c>
      <c r="J8" s="16"/>
      <c r="K8" s="3">
        <v>0</v>
      </c>
      <c r="L8" s="16"/>
      <c r="M8" s="3">
        <f t="shared" si="0"/>
        <v>400</v>
      </c>
    </row>
    <row r="9" spans="1:13" x14ac:dyDescent="0.25">
      <c r="A9" s="2"/>
      <c r="B9" s="2" t="s">
        <v>222</v>
      </c>
      <c r="C9" s="3">
        <v>0</v>
      </c>
      <c r="D9" s="16"/>
      <c r="E9" s="3">
        <v>0</v>
      </c>
      <c r="F9" s="16"/>
      <c r="G9" s="3">
        <v>0</v>
      </c>
      <c r="H9" s="16"/>
      <c r="I9" s="3">
        <v>0</v>
      </c>
      <c r="J9" s="16"/>
      <c r="K9" s="3">
        <v>-0.1</v>
      </c>
      <c r="L9" s="16"/>
      <c r="M9" s="3">
        <f t="shared" si="0"/>
        <v>-0.1</v>
      </c>
    </row>
    <row r="10" spans="1:13" x14ac:dyDescent="0.25">
      <c r="A10" s="2"/>
      <c r="B10" s="2" t="s">
        <v>223</v>
      </c>
      <c r="C10" s="3">
        <v>0</v>
      </c>
      <c r="D10" s="16"/>
      <c r="E10" s="3">
        <v>250</v>
      </c>
      <c r="F10" s="16"/>
      <c r="G10" s="3">
        <v>0</v>
      </c>
      <c r="H10" s="16"/>
      <c r="I10" s="3">
        <v>0</v>
      </c>
      <c r="J10" s="16"/>
      <c r="K10" s="3">
        <v>0</v>
      </c>
      <c r="L10" s="16"/>
      <c r="M10" s="3">
        <f t="shared" si="0"/>
        <v>250</v>
      </c>
    </row>
    <row r="11" spans="1:13" x14ac:dyDescent="0.25">
      <c r="A11" s="2"/>
      <c r="B11" s="2" t="s">
        <v>224</v>
      </c>
      <c r="C11" s="3">
        <v>0</v>
      </c>
      <c r="D11" s="16"/>
      <c r="E11" s="3">
        <v>0</v>
      </c>
      <c r="F11" s="16"/>
      <c r="G11" s="3">
        <v>0</v>
      </c>
      <c r="H11" s="16"/>
      <c r="I11" s="3">
        <v>0</v>
      </c>
      <c r="J11" s="16"/>
      <c r="K11" s="3">
        <v>-7.0000000000000007E-2</v>
      </c>
      <c r="L11" s="16"/>
      <c r="M11" s="3">
        <f t="shared" si="0"/>
        <v>-7.0000000000000007E-2</v>
      </c>
    </row>
    <row r="12" spans="1:13" x14ac:dyDescent="0.25">
      <c r="A12" s="2"/>
      <c r="B12" s="2" t="s">
        <v>225</v>
      </c>
      <c r="C12" s="3">
        <v>0</v>
      </c>
      <c r="D12" s="16"/>
      <c r="E12" s="3">
        <v>250</v>
      </c>
      <c r="F12" s="16"/>
      <c r="G12" s="3">
        <v>0</v>
      </c>
      <c r="H12" s="16"/>
      <c r="I12" s="3">
        <v>0</v>
      </c>
      <c r="J12" s="16"/>
      <c r="K12" s="3">
        <v>0</v>
      </c>
      <c r="L12" s="16"/>
      <c r="M12" s="3">
        <f t="shared" si="0"/>
        <v>250</v>
      </c>
    </row>
    <row r="13" spans="1:13" x14ac:dyDescent="0.25">
      <c r="A13" s="2"/>
      <c r="B13" s="2" t="s">
        <v>226</v>
      </c>
      <c r="C13" s="3">
        <v>350</v>
      </c>
      <c r="D13" s="16"/>
      <c r="E13" s="3">
        <v>0</v>
      </c>
      <c r="F13" s="16"/>
      <c r="G13" s="3">
        <v>0</v>
      </c>
      <c r="H13" s="16"/>
      <c r="I13" s="3">
        <v>0</v>
      </c>
      <c r="J13" s="16"/>
      <c r="K13" s="3">
        <v>-11</v>
      </c>
      <c r="L13" s="16"/>
      <c r="M13" s="3">
        <f t="shared" si="0"/>
        <v>339</v>
      </c>
    </row>
    <row r="14" spans="1:13" x14ac:dyDescent="0.25">
      <c r="A14" s="2"/>
      <c r="B14" s="2" t="s">
        <v>227</v>
      </c>
      <c r="C14" s="3">
        <v>0</v>
      </c>
      <c r="D14" s="16"/>
      <c r="E14" s="3">
        <v>0</v>
      </c>
      <c r="F14" s="16"/>
      <c r="G14" s="3">
        <v>42</v>
      </c>
      <c r="H14" s="16"/>
      <c r="I14" s="3">
        <v>0</v>
      </c>
      <c r="J14" s="16"/>
      <c r="K14" s="3">
        <v>0</v>
      </c>
      <c r="L14" s="16"/>
      <c r="M14" s="3">
        <f t="shared" si="0"/>
        <v>42</v>
      </c>
    </row>
    <row r="15" spans="1:13" x14ac:dyDescent="0.25">
      <c r="A15" s="2"/>
      <c r="B15" s="2" t="s">
        <v>228</v>
      </c>
      <c r="C15" s="3">
        <v>500</v>
      </c>
      <c r="D15" s="16"/>
      <c r="E15" s="3">
        <v>0</v>
      </c>
      <c r="F15" s="16"/>
      <c r="G15" s="3">
        <v>0</v>
      </c>
      <c r="H15" s="16"/>
      <c r="I15" s="3">
        <v>0</v>
      </c>
      <c r="J15" s="16"/>
      <c r="K15" s="3">
        <v>0</v>
      </c>
      <c r="L15" s="16"/>
      <c r="M15" s="3">
        <f t="shared" si="0"/>
        <v>500</v>
      </c>
    </row>
    <row r="16" spans="1:13" x14ac:dyDescent="0.25">
      <c r="A16" s="2"/>
      <c r="B16" s="2" t="s">
        <v>229</v>
      </c>
      <c r="C16" s="3">
        <v>400</v>
      </c>
      <c r="D16" s="16"/>
      <c r="E16" s="3">
        <v>0</v>
      </c>
      <c r="F16" s="16"/>
      <c r="G16" s="3">
        <v>0</v>
      </c>
      <c r="H16" s="16"/>
      <c r="I16" s="3">
        <v>0</v>
      </c>
      <c r="J16" s="16"/>
      <c r="K16" s="3">
        <v>0</v>
      </c>
      <c r="L16" s="16"/>
      <c r="M16" s="3">
        <f t="shared" si="0"/>
        <v>400</v>
      </c>
    </row>
    <row r="17" spans="1:13" x14ac:dyDescent="0.25">
      <c r="A17" s="2"/>
      <c r="B17" s="2" t="s">
        <v>230</v>
      </c>
      <c r="C17" s="3">
        <v>0</v>
      </c>
      <c r="D17" s="16"/>
      <c r="E17" s="3">
        <v>0</v>
      </c>
      <c r="F17" s="16"/>
      <c r="G17" s="3">
        <v>250</v>
      </c>
      <c r="H17" s="16"/>
      <c r="I17" s="3">
        <v>0</v>
      </c>
      <c r="J17" s="16"/>
      <c r="K17" s="3">
        <v>0</v>
      </c>
      <c r="L17" s="16"/>
      <c r="M17" s="3">
        <f t="shared" si="0"/>
        <v>250</v>
      </c>
    </row>
    <row r="18" spans="1:13" x14ac:dyDescent="0.25">
      <c r="A18" s="2"/>
      <c r="B18" s="2" t="s">
        <v>231</v>
      </c>
      <c r="C18" s="3">
        <v>250</v>
      </c>
      <c r="D18" s="16"/>
      <c r="E18" s="3">
        <v>0</v>
      </c>
      <c r="F18" s="16"/>
      <c r="G18" s="3">
        <v>0</v>
      </c>
      <c r="H18" s="16"/>
      <c r="I18" s="3">
        <v>0</v>
      </c>
      <c r="J18" s="16"/>
      <c r="K18" s="3">
        <v>0</v>
      </c>
      <c r="L18" s="16"/>
      <c r="M18" s="3">
        <f t="shared" si="0"/>
        <v>250</v>
      </c>
    </row>
    <row r="19" spans="1:13" x14ac:dyDescent="0.25">
      <c r="A19" s="2"/>
      <c r="B19" s="2" t="s">
        <v>232</v>
      </c>
      <c r="C19" s="3">
        <v>0</v>
      </c>
      <c r="D19" s="16"/>
      <c r="E19" s="3">
        <v>0</v>
      </c>
      <c r="F19" s="16"/>
      <c r="G19" s="3">
        <v>0</v>
      </c>
      <c r="H19" s="16"/>
      <c r="I19" s="3">
        <v>250</v>
      </c>
      <c r="J19" s="16"/>
      <c r="K19" s="3">
        <v>0</v>
      </c>
      <c r="L19" s="16"/>
      <c r="M19" s="3">
        <f t="shared" si="0"/>
        <v>250</v>
      </c>
    </row>
    <row r="20" spans="1:13" hidden="1" x14ac:dyDescent="0.25">
      <c r="A20" s="2"/>
      <c r="B20" s="2" t="s">
        <v>233</v>
      </c>
      <c r="C20" s="3">
        <v>0</v>
      </c>
      <c r="D20" s="16"/>
      <c r="E20" s="3">
        <v>0</v>
      </c>
      <c r="F20" s="16"/>
      <c r="G20" s="3">
        <v>0</v>
      </c>
      <c r="H20" s="16"/>
      <c r="I20" s="3">
        <v>0</v>
      </c>
      <c r="J20" s="16"/>
      <c r="K20" s="3">
        <v>0</v>
      </c>
      <c r="L20" s="16"/>
      <c r="M20" s="3">
        <f t="shared" si="0"/>
        <v>0</v>
      </c>
    </row>
    <row r="21" spans="1:13" x14ac:dyDescent="0.25">
      <c r="A21" s="2"/>
      <c r="B21" s="2" t="s">
        <v>234</v>
      </c>
      <c r="C21" s="3">
        <v>0</v>
      </c>
      <c r="D21" s="16"/>
      <c r="E21" s="3">
        <v>0</v>
      </c>
      <c r="F21" s="16"/>
      <c r="G21" s="3">
        <v>0</v>
      </c>
      <c r="H21" s="16"/>
      <c r="I21" s="3">
        <v>-308.5</v>
      </c>
      <c r="J21" s="16"/>
      <c r="K21" s="3">
        <v>0</v>
      </c>
      <c r="L21" s="16"/>
      <c r="M21" s="3">
        <f t="shared" si="0"/>
        <v>-308.5</v>
      </c>
    </row>
    <row r="22" spans="1:13" x14ac:dyDescent="0.25">
      <c r="A22" s="2"/>
      <c r="B22" s="2" t="s">
        <v>235</v>
      </c>
      <c r="C22" s="3">
        <v>0</v>
      </c>
      <c r="D22" s="16"/>
      <c r="E22" s="3">
        <v>0</v>
      </c>
      <c r="F22" s="16"/>
      <c r="G22" s="3">
        <v>0</v>
      </c>
      <c r="H22" s="16"/>
      <c r="I22" s="3">
        <v>0</v>
      </c>
      <c r="J22" s="16"/>
      <c r="K22" s="3">
        <v>250</v>
      </c>
      <c r="L22" s="16"/>
      <c r="M22" s="3">
        <f t="shared" si="0"/>
        <v>250</v>
      </c>
    </row>
    <row r="23" spans="1:13" x14ac:dyDescent="0.25">
      <c r="A23" s="2"/>
      <c r="B23" s="2" t="s">
        <v>236</v>
      </c>
      <c r="C23" s="3">
        <v>43.75</v>
      </c>
      <c r="D23" s="16"/>
      <c r="E23" s="3">
        <v>0</v>
      </c>
      <c r="F23" s="16"/>
      <c r="G23" s="3">
        <v>0</v>
      </c>
      <c r="H23" s="16"/>
      <c r="I23" s="3">
        <v>0</v>
      </c>
      <c r="J23" s="16"/>
      <c r="K23" s="3">
        <v>0</v>
      </c>
      <c r="L23" s="16"/>
      <c r="M23" s="3">
        <f t="shared" si="0"/>
        <v>43.75</v>
      </c>
    </row>
    <row r="24" spans="1:13" x14ac:dyDescent="0.25">
      <c r="A24" s="2"/>
      <c r="B24" s="2" t="s">
        <v>237</v>
      </c>
      <c r="C24" s="3">
        <v>0</v>
      </c>
      <c r="D24" s="16"/>
      <c r="E24" s="3">
        <v>0</v>
      </c>
      <c r="F24" s="16"/>
      <c r="G24" s="3">
        <v>0</v>
      </c>
      <c r="H24" s="16"/>
      <c r="I24" s="3">
        <v>0</v>
      </c>
      <c r="J24" s="16"/>
      <c r="K24" s="3">
        <v>300</v>
      </c>
      <c r="L24" s="16"/>
      <c r="M24" s="3">
        <f t="shared" si="0"/>
        <v>300</v>
      </c>
    </row>
    <row r="25" spans="1:13" x14ac:dyDescent="0.25">
      <c r="A25" s="2"/>
      <c r="B25" s="2" t="s">
        <v>238</v>
      </c>
      <c r="C25" s="3">
        <v>0</v>
      </c>
      <c r="D25" s="16"/>
      <c r="E25" s="3">
        <v>0</v>
      </c>
      <c r="F25" s="16"/>
      <c r="G25" s="3">
        <v>0</v>
      </c>
      <c r="H25" s="16"/>
      <c r="I25" s="3">
        <v>0</v>
      </c>
      <c r="J25" s="16"/>
      <c r="K25" s="3">
        <v>400</v>
      </c>
      <c r="L25" s="16"/>
      <c r="M25" s="3">
        <f t="shared" si="0"/>
        <v>400</v>
      </c>
    </row>
    <row r="26" spans="1:13" x14ac:dyDescent="0.25">
      <c r="A26" s="2"/>
      <c r="B26" s="2" t="s">
        <v>239</v>
      </c>
      <c r="C26" s="3">
        <v>0</v>
      </c>
      <c r="D26" s="16"/>
      <c r="E26" s="3">
        <v>250</v>
      </c>
      <c r="F26" s="16"/>
      <c r="G26" s="3">
        <v>0</v>
      </c>
      <c r="H26" s="16"/>
      <c r="I26" s="3">
        <v>0</v>
      </c>
      <c r="J26" s="16"/>
      <c r="K26" s="3">
        <v>0</v>
      </c>
      <c r="L26" s="16"/>
      <c r="M26" s="3">
        <f t="shared" si="0"/>
        <v>250</v>
      </c>
    </row>
    <row r="27" spans="1:13" x14ac:dyDescent="0.25">
      <c r="A27" s="2"/>
      <c r="B27" s="2" t="s">
        <v>240</v>
      </c>
      <c r="C27" s="3">
        <v>0</v>
      </c>
      <c r="D27" s="16"/>
      <c r="E27" s="3">
        <v>0</v>
      </c>
      <c r="F27" s="16"/>
      <c r="G27" s="3">
        <v>0</v>
      </c>
      <c r="H27" s="16"/>
      <c r="I27" s="3">
        <v>0</v>
      </c>
      <c r="J27" s="16"/>
      <c r="K27" s="3">
        <v>250</v>
      </c>
      <c r="L27" s="16"/>
      <c r="M27" s="3">
        <f t="shared" si="0"/>
        <v>250</v>
      </c>
    </row>
    <row r="28" spans="1:13" x14ac:dyDescent="0.25">
      <c r="A28" s="2"/>
      <c r="B28" s="2" t="s">
        <v>241</v>
      </c>
      <c r="C28" s="3">
        <v>0</v>
      </c>
      <c r="D28" s="16"/>
      <c r="E28" s="3">
        <v>0</v>
      </c>
      <c r="F28" s="16"/>
      <c r="G28" s="3">
        <v>250</v>
      </c>
      <c r="H28" s="16"/>
      <c r="I28" s="3">
        <v>0</v>
      </c>
      <c r="J28" s="16"/>
      <c r="K28" s="3">
        <v>0</v>
      </c>
      <c r="L28" s="16"/>
      <c r="M28" s="3">
        <f t="shared" si="0"/>
        <v>250</v>
      </c>
    </row>
    <row r="29" spans="1:13" x14ac:dyDescent="0.25">
      <c r="A29" s="2"/>
      <c r="B29" s="2" t="s">
        <v>242</v>
      </c>
      <c r="C29" s="3">
        <v>0</v>
      </c>
      <c r="D29" s="16"/>
      <c r="E29" s="3">
        <v>0</v>
      </c>
      <c r="F29" s="16"/>
      <c r="G29" s="3">
        <v>0</v>
      </c>
      <c r="H29" s="16"/>
      <c r="I29" s="3">
        <v>0</v>
      </c>
      <c r="J29" s="16"/>
      <c r="K29" s="3">
        <v>250</v>
      </c>
      <c r="L29" s="16"/>
      <c r="M29" s="3">
        <f t="shared" si="0"/>
        <v>250</v>
      </c>
    </row>
    <row r="30" spans="1:13" x14ac:dyDescent="0.25">
      <c r="A30" s="2"/>
      <c r="B30" s="2" t="s">
        <v>243</v>
      </c>
      <c r="C30" s="3">
        <v>0</v>
      </c>
      <c r="D30" s="16"/>
      <c r="E30" s="3">
        <v>0</v>
      </c>
      <c r="F30" s="16"/>
      <c r="G30" s="3">
        <v>0</v>
      </c>
      <c r="H30" s="16"/>
      <c r="I30" s="3">
        <v>0</v>
      </c>
      <c r="J30" s="16"/>
      <c r="K30" s="3">
        <v>0.5</v>
      </c>
      <c r="L30" s="16"/>
      <c r="M30" s="3">
        <f t="shared" si="0"/>
        <v>0.5</v>
      </c>
    </row>
    <row r="31" spans="1:13" x14ac:dyDescent="0.25">
      <c r="A31" s="2"/>
      <c r="B31" s="2" t="s">
        <v>244</v>
      </c>
      <c r="C31" s="3">
        <v>0</v>
      </c>
      <c r="D31" s="16"/>
      <c r="E31" s="3">
        <v>0</v>
      </c>
      <c r="F31" s="16"/>
      <c r="G31" s="3">
        <v>0</v>
      </c>
      <c r="H31" s="16"/>
      <c r="I31" s="3">
        <v>0</v>
      </c>
      <c r="J31" s="16"/>
      <c r="K31" s="3">
        <v>200</v>
      </c>
      <c r="L31" s="16"/>
      <c r="M31" s="3">
        <f t="shared" si="0"/>
        <v>200</v>
      </c>
    </row>
    <row r="32" spans="1:13" x14ac:dyDescent="0.25">
      <c r="A32" s="2"/>
      <c r="B32" s="2" t="s">
        <v>245</v>
      </c>
      <c r="C32" s="3">
        <v>250</v>
      </c>
      <c r="D32" s="16"/>
      <c r="E32" s="3">
        <v>0</v>
      </c>
      <c r="F32" s="16"/>
      <c r="G32" s="3">
        <v>0</v>
      </c>
      <c r="H32" s="16"/>
      <c r="I32" s="3">
        <v>0</v>
      </c>
      <c r="J32" s="16"/>
      <c r="K32" s="3">
        <v>0</v>
      </c>
      <c r="L32" s="16"/>
      <c r="M32" s="3">
        <f t="shared" si="0"/>
        <v>250</v>
      </c>
    </row>
    <row r="33" spans="1:13" x14ac:dyDescent="0.25">
      <c r="A33" s="2"/>
      <c r="B33" s="2" t="s">
        <v>246</v>
      </c>
      <c r="C33" s="3">
        <v>400</v>
      </c>
      <c r="D33" s="16"/>
      <c r="E33" s="3">
        <v>0</v>
      </c>
      <c r="F33" s="16"/>
      <c r="G33" s="3">
        <v>0</v>
      </c>
      <c r="H33" s="16"/>
      <c r="I33" s="3">
        <v>0</v>
      </c>
      <c r="J33" s="16"/>
      <c r="K33" s="3">
        <v>0</v>
      </c>
      <c r="L33" s="16"/>
      <c r="M33" s="3">
        <f t="shared" si="0"/>
        <v>400</v>
      </c>
    </row>
    <row r="34" spans="1:13" x14ac:dyDescent="0.25">
      <c r="A34" s="2"/>
      <c r="B34" s="2" t="s">
        <v>247</v>
      </c>
      <c r="C34" s="3">
        <v>400</v>
      </c>
      <c r="D34" s="16"/>
      <c r="E34" s="3">
        <v>0</v>
      </c>
      <c r="F34" s="16"/>
      <c r="G34" s="3">
        <v>0</v>
      </c>
      <c r="H34" s="16"/>
      <c r="I34" s="3">
        <v>0</v>
      </c>
      <c r="J34" s="16"/>
      <c r="K34" s="3">
        <v>0</v>
      </c>
      <c r="L34" s="16"/>
      <c r="M34" s="3">
        <f t="shared" ref="M34:M55" si="1">ROUND(SUM(C34:K34),5)</f>
        <v>400</v>
      </c>
    </row>
    <row r="35" spans="1:13" x14ac:dyDescent="0.25">
      <c r="A35" s="2"/>
      <c r="B35" s="2" t="s">
        <v>248</v>
      </c>
      <c r="C35" s="3">
        <v>0</v>
      </c>
      <c r="D35" s="16"/>
      <c r="E35" s="3">
        <v>0</v>
      </c>
      <c r="F35" s="16"/>
      <c r="G35" s="3">
        <v>0</v>
      </c>
      <c r="H35" s="16"/>
      <c r="I35" s="3">
        <v>0</v>
      </c>
      <c r="J35" s="16"/>
      <c r="K35" s="3">
        <v>185</v>
      </c>
      <c r="L35" s="16"/>
      <c r="M35" s="3">
        <f t="shared" si="1"/>
        <v>185</v>
      </c>
    </row>
    <row r="36" spans="1:13" x14ac:dyDescent="0.25">
      <c r="A36" s="2"/>
      <c r="B36" s="2" t="s">
        <v>249</v>
      </c>
      <c r="C36" s="3">
        <v>0</v>
      </c>
      <c r="D36" s="16"/>
      <c r="E36" s="3">
        <v>0</v>
      </c>
      <c r="F36" s="16"/>
      <c r="G36" s="3">
        <v>0</v>
      </c>
      <c r="H36" s="16"/>
      <c r="I36" s="3">
        <v>0</v>
      </c>
      <c r="J36" s="16"/>
      <c r="K36" s="3">
        <v>250</v>
      </c>
      <c r="L36" s="16"/>
      <c r="M36" s="3">
        <f t="shared" si="1"/>
        <v>250</v>
      </c>
    </row>
    <row r="37" spans="1:13" x14ac:dyDescent="0.25">
      <c r="A37" s="2"/>
      <c r="B37" s="2" t="s">
        <v>250</v>
      </c>
      <c r="C37" s="3">
        <v>0</v>
      </c>
      <c r="D37" s="16"/>
      <c r="E37" s="3">
        <v>0</v>
      </c>
      <c r="F37" s="16"/>
      <c r="G37" s="3">
        <v>-7</v>
      </c>
      <c r="H37" s="16"/>
      <c r="I37" s="3">
        <v>0</v>
      </c>
      <c r="J37" s="16"/>
      <c r="K37" s="3">
        <v>0</v>
      </c>
      <c r="L37" s="16"/>
      <c r="M37" s="3">
        <f t="shared" si="1"/>
        <v>-7</v>
      </c>
    </row>
    <row r="38" spans="1:13" x14ac:dyDescent="0.25">
      <c r="A38" s="2"/>
      <c r="B38" s="2" t="s">
        <v>251</v>
      </c>
      <c r="C38" s="3">
        <v>0</v>
      </c>
      <c r="D38" s="16"/>
      <c r="E38" s="3">
        <v>0</v>
      </c>
      <c r="F38" s="16"/>
      <c r="G38" s="3">
        <v>250</v>
      </c>
      <c r="H38" s="16"/>
      <c r="I38" s="3">
        <v>0</v>
      </c>
      <c r="J38" s="16"/>
      <c r="K38" s="3">
        <v>0</v>
      </c>
      <c r="L38" s="16"/>
      <c r="M38" s="3">
        <f t="shared" si="1"/>
        <v>250</v>
      </c>
    </row>
    <row r="39" spans="1:13" x14ac:dyDescent="0.25">
      <c r="A39" s="2"/>
      <c r="B39" s="2" t="s">
        <v>252</v>
      </c>
      <c r="C39" s="3">
        <v>200</v>
      </c>
      <c r="D39" s="16"/>
      <c r="E39" s="3">
        <v>0</v>
      </c>
      <c r="F39" s="16"/>
      <c r="G39" s="3">
        <v>0</v>
      </c>
      <c r="H39" s="16"/>
      <c r="I39" s="3">
        <v>0</v>
      </c>
      <c r="J39" s="16"/>
      <c r="K39" s="3">
        <v>0</v>
      </c>
      <c r="L39" s="16"/>
      <c r="M39" s="3">
        <f t="shared" si="1"/>
        <v>200</v>
      </c>
    </row>
    <row r="40" spans="1:13" x14ac:dyDescent="0.25">
      <c r="A40" s="2"/>
      <c r="B40" s="2" t="s">
        <v>253</v>
      </c>
      <c r="C40" s="3">
        <v>0</v>
      </c>
      <c r="D40" s="16"/>
      <c r="E40" s="3">
        <v>0</v>
      </c>
      <c r="F40" s="16"/>
      <c r="G40" s="3">
        <v>0</v>
      </c>
      <c r="H40" s="16"/>
      <c r="I40" s="3">
        <v>0</v>
      </c>
      <c r="J40" s="16"/>
      <c r="K40" s="3">
        <v>7</v>
      </c>
      <c r="L40" s="16"/>
      <c r="M40" s="3">
        <f t="shared" si="1"/>
        <v>7</v>
      </c>
    </row>
    <row r="41" spans="1:13" x14ac:dyDescent="0.25">
      <c r="A41" s="2"/>
      <c r="B41" s="2" t="s">
        <v>254</v>
      </c>
      <c r="C41" s="3">
        <v>0</v>
      </c>
      <c r="D41" s="16"/>
      <c r="E41" s="3">
        <v>0</v>
      </c>
      <c r="F41" s="16"/>
      <c r="G41" s="3">
        <v>0</v>
      </c>
      <c r="H41" s="16"/>
      <c r="I41" s="3">
        <v>0</v>
      </c>
      <c r="J41" s="16"/>
      <c r="K41" s="3">
        <v>200</v>
      </c>
      <c r="L41" s="16"/>
      <c r="M41" s="3">
        <f t="shared" si="1"/>
        <v>200</v>
      </c>
    </row>
    <row r="42" spans="1:13" x14ac:dyDescent="0.25">
      <c r="A42" s="2"/>
      <c r="B42" s="2" t="s">
        <v>255</v>
      </c>
      <c r="C42" s="3">
        <v>0</v>
      </c>
      <c r="D42" s="16"/>
      <c r="E42" s="3">
        <v>0</v>
      </c>
      <c r="F42" s="16"/>
      <c r="G42" s="3">
        <v>0</v>
      </c>
      <c r="H42" s="16"/>
      <c r="I42" s="3">
        <v>0</v>
      </c>
      <c r="J42" s="16"/>
      <c r="K42" s="3">
        <v>277</v>
      </c>
      <c r="L42" s="16"/>
      <c r="M42" s="3">
        <f t="shared" si="1"/>
        <v>277</v>
      </c>
    </row>
    <row r="43" spans="1:13" x14ac:dyDescent="0.25">
      <c r="A43" s="2"/>
      <c r="B43" s="2" t="s">
        <v>256</v>
      </c>
      <c r="C43" s="3">
        <v>200</v>
      </c>
      <c r="D43" s="16"/>
      <c r="E43" s="3">
        <v>0</v>
      </c>
      <c r="F43" s="16"/>
      <c r="G43" s="3">
        <v>0</v>
      </c>
      <c r="H43" s="16"/>
      <c r="I43" s="3">
        <v>0</v>
      </c>
      <c r="J43" s="16"/>
      <c r="K43" s="3">
        <v>0</v>
      </c>
      <c r="L43" s="16"/>
      <c r="M43" s="3">
        <f t="shared" si="1"/>
        <v>200</v>
      </c>
    </row>
    <row r="44" spans="1:13" x14ac:dyDescent="0.25">
      <c r="A44" s="2"/>
      <c r="B44" s="2" t="s">
        <v>257</v>
      </c>
      <c r="C44" s="3">
        <v>0</v>
      </c>
      <c r="D44" s="16"/>
      <c r="E44" s="3">
        <v>0</v>
      </c>
      <c r="F44" s="16"/>
      <c r="G44" s="3">
        <v>0</v>
      </c>
      <c r="H44" s="16"/>
      <c r="I44" s="3">
        <v>0</v>
      </c>
      <c r="J44" s="16"/>
      <c r="K44" s="3">
        <v>83.33</v>
      </c>
      <c r="L44" s="16"/>
      <c r="M44" s="3">
        <f t="shared" si="1"/>
        <v>83.33</v>
      </c>
    </row>
    <row r="45" spans="1:13" x14ac:dyDescent="0.25">
      <c r="A45" s="2"/>
      <c r="B45" s="2" t="s">
        <v>258</v>
      </c>
      <c r="C45" s="3">
        <v>0</v>
      </c>
      <c r="D45" s="16"/>
      <c r="E45" s="3">
        <v>0</v>
      </c>
      <c r="F45" s="16"/>
      <c r="G45" s="3">
        <v>-2030</v>
      </c>
      <c r="H45" s="16"/>
      <c r="I45" s="3">
        <v>0</v>
      </c>
      <c r="J45" s="16"/>
      <c r="K45" s="3">
        <v>0</v>
      </c>
      <c r="L45" s="16"/>
      <c r="M45" s="3">
        <f t="shared" si="1"/>
        <v>-2030</v>
      </c>
    </row>
    <row r="46" spans="1:13" x14ac:dyDescent="0.25">
      <c r="A46" s="2"/>
      <c r="B46" s="2" t="s">
        <v>259</v>
      </c>
      <c r="C46" s="3">
        <v>350</v>
      </c>
      <c r="D46" s="16"/>
      <c r="E46" s="3">
        <v>0</v>
      </c>
      <c r="F46" s="16"/>
      <c r="G46" s="3">
        <v>0</v>
      </c>
      <c r="H46" s="16"/>
      <c r="I46" s="3">
        <v>0</v>
      </c>
      <c r="J46" s="16"/>
      <c r="K46" s="3">
        <v>0.5</v>
      </c>
      <c r="L46" s="16"/>
      <c r="M46" s="3">
        <f t="shared" si="1"/>
        <v>350.5</v>
      </c>
    </row>
    <row r="47" spans="1:13" x14ac:dyDescent="0.25">
      <c r="A47" s="2"/>
      <c r="B47" s="2" t="s">
        <v>260</v>
      </c>
      <c r="C47" s="3">
        <v>0</v>
      </c>
      <c r="D47" s="16"/>
      <c r="E47" s="3">
        <v>0</v>
      </c>
      <c r="F47" s="16"/>
      <c r="G47" s="3">
        <v>0</v>
      </c>
      <c r="H47" s="16"/>
      <c r="I47" s="3">
        <v>0</v>
      </c>
      <c r="J47" s="16"/>
      <c r="K47" s="3">
        <v>223.58</v>
      </c>
      <c r="L47" s="16"/>
      <c r="M47" s="3">
        <f t="shared" si="1"/>
        <v>223.58</v>
      </c>
    </row>
    <row r="48" spans="1:13" x14ac:dyDescent="0.25">
      <c r="A48" s="2"/>
      <c r="B48" s="2" t="s">
        <v>261</v>
      </c>
      <c r="C48" s="3">
        <v>0</v>
      </c>
      <c r="D48" s="16"/>
      <c r="E48" s="3">
        <v>0</v>
      </c>
      <c r="F48" s="16"/>
      <c r="G48" s="3">
        <v>250</v>
      </c>
      <c r="H48" s="16"/>
      <c r="I48" s="3">
        <v>0</v>
      </c>
      <c r="J48" s="16"/>
      <c r="K48" s="3">
        <v>0</v>
      </c>
      <c r="L48" s="16"/>
      <c r="M48" s="3">
        <f t="shared" si="1"/>
        <v>250</v>
      </c>
    </row>
    <row r="49" spans="1:13" x14ac:dyDescent="0.25">
      <c r="A49" s="2"/>
      <c r="B49" s="2" t="s">
        <v>262</v>
      </c>
      <c r="C49" s="3">
        <v>0</v>
      </c>
      <c r="D49" s="16"/>
      <c r="E49" s="3">
        <v>0</v>
      </c>
      <c r="F49" s="16"/>
      <c r="G49" s="3">
        <v>0</v>
      </c>
      <c r="H49" s="16"/>
      <c r="I49" s="3">
        <v>213.5</v>
      </c>
      <c r="J49" s="16"/>
      <c r="K49" s="3">
        <v>178.5</v>
      </c>
      <c r="L49" s="16"/>
      <c r="M49" s="3">
        <f t="shared" si="1"/>
        <v>392</v>
      </c>
    </row>
    <row r="50" spans="1:13" x14ac:dyDescent="0.25">
      <c r="A50" s="2"/>
      <c r="B50" s="2" t="s">
        <v>263</v>
      </c>
      <c r="C50" s="3">
        <v>0</v>
      </c>
      <c r="D50" s="16"/>
      <c r="E50" s="3">
        <v>0</v>
      </c>
      <c r="F50" s="16"/>
      <c r="G50" s="3">
        <v>0</v>
      </c>
      <c r="H50" s="16"/>
      <c r="I50" s="3">
        <v>0</v>
      </c>
      <c r="J50" s="16"/>
      <c r="K50" s="3">
        <v>400</v>
      </c>
      <c r="L50" s="16"/>
      <c r="M50" s="3">
        <f t="shared" si="1"/>
        <v>400</v>
      </c>
    </row>
    <row r="51" spans="1:13" hidden="1" x14ac:dyDescent="0.25">
      <c r="A51" s="2"/>
      <c r="B51" s="2" t="s">
        <v>264</v>
      </c>
      <c r="C51" s="3">
        <v>0</v>
      </c>
      <c r="D51" s="16"/>
      <c r="E51" s="3">
        <v>0</v>
      </c>
      <c r="F51" s="16"/>
      <c r="G51" s="3">
        <v>0</v>
      </c>
      <c r="H51" s="16"/>
      <c r="I51" s="3">
        <v>0</v>
      </c>
      <c r="J51" s="16"/>
      <c r="K51" s="3">
        <v>0</v>
      </c>
      <c r="L51" s="16"/>
      <c r="M51" s="3">
        <f t="shared" si="1"/>
        <v>0</v>
      </c>
    </row>
    <row r="52" spans="1:13" x14ac:dyDescent="0.25">
      <c r="A52" s="2"/>
      <c r="B52" s="2" t="s">
        <v>265</v>
      </c>
      <c r="C52" s="3">
        <v>0</v>
      </c>
      <c r="D52" s="16"/>
      <c r="E52" s="3">
        <v>250</v>
      </c>
      <c r="F52" s="16"/>
      <c r="G52" s="3">
        <v>0</v>
      </c>
      <c r="H52" s="16"/>
      <c r="I52" s="3">
        <v>0</v>
      </c>
      <c r="J52" s="16"/>
      <c r="K52" s="3">
        <v>0</v>
      </c>
      <c r="L52" s="16"/>
      <c r="M52" s="3">
        <f t="shared" si="1"/>
        <v>250</v>
      </c>
    </row>
    <row r="53" spans="1:13" x14ac:dyDescent="0.25">
      <c r="A53" s="2"/>
      <c r="B53" s="2" t="s">
        <v>266</v>
      </c>
      <c r="C53" s="3">
        <v>0</v>
      </c>
      <c r="D53" s="16"/>
      <c r="E53" s="3">
        <v>0</v>
      </c>
      <c r="F53" s="16"/>
      <c r="G53" s="3">
        <v>0</v>
      </c>
      <c r="H53" s="16"/>
      <c r="I53" s="3">
        <v>0</v>
      </c>
      <c r="J53" s="16"/>
      <c r="K53" s="3">
        <v>200</v>
      </c>
      <c r="L53" s="16"/>
      <c r="M53" s="3">
        <f t="shared" si="1"/>
        <v>200</v>
      </c>
    </row>
    <row r="54" spans="1:13" ht="15.75" thickBot="1" x14ac:dyDescent="0.3">
      <c r="A54" s="2"/>
      <c r="B54" s="2" t="s">
        <v>267</v>
      </c>
      <c r="C54" s="4">
        <v>0</v>
      </c>
      <c r="D54" s="16"/>
      <c r="E54" s="4">
        <v>0</v>
      </c>
      <c r="F54" s="16"/>
      <c r="G54" s="4">
        <v>0</v>
      </c>
      <c r="H54" s="16"/>
      <c r="I54" s="4">
        <v>0</v>
      </c>
      <c r="J54" s="16"/>
      <c r="K54" s="4">
        <v>250</v>
      </c>
      <c r="L54" s="16"/>
      <c r="M54" s="4">
        <f t="shared" si="1"/>
        <v>250</v>
      </c>
    </row>
    <row r="55" spans="1:13" s="9" customFormat="1" ht="12" thickBot="1" x14ac:dyDescent="0.25">
      <c r="A55" s="2" t="s">
        <v>128</v>
      </c>
      <c r="B55" s="2"/>
      <c r="C55" s="8">
        <f>ROUND(SUM(C2:C54),5)</f>
        <v>3993.75</v>
      </c>
      <c r="D55" s="2"/>
      <c r="E55" s="8">
        <f>ROUND(SUM(E2:E54),5)</f>
        <v>1000</v>
      </c>
      <c r="F55" s="2"/>
      <c r="G55" s="8">
        <f>ROUND(SUM(G2:G54),5)</f>
        <v>-995</v>
      </c>
      <c r="H55" s="2"/>
      <c r="I55" s="8">
        <f>ROUND(SUM(I2:I54),5)</f>
        <v>242.5</v>
      </c>
      <c r="J55" s="2"/>
      <c r="K55" s="8">
        <f>ROUND(SUM(K2:K54),5)</f>
        <v>7443.22</v>
      </c>
      <c r="L55" s="2"/>
      <c r="M55" s="8">
        <f t="shared" si="1"/>
        <v>11684.47</v>
      </c>
    </row>
    <row r="56" spans="1:13" ht="15.75" thickTop="1" x14ac:dyDescent="0.25"/>
  </sheetData>
  <pageMargins left="0.7" right="0.7" top="0.75" bottom="0.75" header="0.1" footer="0.3"/>
  <pageSetup orientation="portrait" r:id="rId1"/>
  <headerFooter>
    <oddHeader>&amp;L&amp;"Arial,Bold"&amp;8 12:19 PM
&amp;"Arial,Bold"&amp;8 09/03/19
&amp;"Arial,Bold"&amp;8 &amp;C&amp;"Arial,Bold"&amp;12 League of Women Voters of California
&amp;"Arial,Bold"&amp;14 A/R Aging Summary
&amp;"Arial,Bold"&amp;10 As of June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3</xdr:row>
                <xdr:rowOff>28575</xdr:rowOff>
              </to>
            </anchor>
          </controlPr>
        </control>
      </mc:Choice>
      <mc:Fallback>
        <control shapeId="6145" r:id="rId4" name="FILTER"/>
      </mc:Fallback>
    </mc:AlternateContent>
    <mc:AlternateContent xmlns:mc="http://schemas.openxmlformats.org/markup-compatibility/2006">
      <mc:Choice Requires="x14">
        <control shapeId="614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3</xdr:row>
                <xdr:rowOff>28575</xdr:rowOff>
              </to>
            </anchor>
          </controlPr>
        </control>
      </mc:Choice>
      <mc:Fallback>
        <control shapeId="6146" r:id="rId6" name="HEAD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M19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E26" sqref="E26"/>
    </sheetView>
  </sheetViews>
  <sheetFormatPr defaultRowHeight="15" x14ac:dyDescent="0.25"/>
  <cols>
    <col min="1" max="1" width="3" style="13" customWidth="1"/>
    <col min="2" max="2" width="20.140625" style="13" customWidth="1"/>
    <col min="3" max="3" width="7.85546875" style="14" bestFit="1" customWidth="1"/>
    <col min="4" max="4" width="2.28515625" style="14" customWidth="1"/>
    <col min="5" max="5" width="5.7109375" style="14" bestFit="1" customWidth="1"/>
    <col min="6" max="6" width="2.28515625" style="14" customWidth="1"/>
    <col min="7" max="7" width="5.85546875" style="14" bestFit="1" customWidth="1"/>
    <col min="8" max="8" width="2.28515625" style="14" customWidth="1"/>
    <col min="9" max="9" width="5.85546875" style="14" bestFit="1" customWidth="1"/>
    <col min="10" max="10" width="2.28515625" style="14" customWidth="1"/>
    <col min="11" max="11" width="7.5703125" style="14" bestFit="1" customWidth="1"/>
    <col min="12" max="12" width="2.28515625" style="14" customWidth="1"/>
    <col min="13" max="13" width="7.85546875" style="14" bestFit="1" customWidth="1"/>
  </cols>
  <sheetData>
    <row r="1" spans="1:13" s="12" customFormat="1" ht="15.75" thickBot="1" x14ac:dyDescent="0.3">
      <c r="A1" s="10"/>
      <c r="B1" s="10"/>
      <c r="C1" s="11" t="s">
        <v>210</v>
      </c>
      <c r="D1" s="15"/>
      <c r="E1" s="11" t="s">
        <v>211</v>
      </c>
      <c r="F1" s="15"/>
      <c r="G1" s="11" t="s">
        <v>212</v>
      </c>
      <c r="H1" s="15"/>
      <c r="I1" s="11" t="s">
        <v>213</v>
      </c>
      <c r="J1" s="15"/>
      <c r="K1" s="11" t="s">
        <v>214</v>
      </c>
      <c r="L1" s="15"/>
      <c r="M1" s="11" t="s">
        <v>128</v>
      </c>
    </row>
    <row r="2" spans="1:13" ht="15.75" thickTop="1" x14ac:dyDescent="0.25">
      <c r="A2" s="2"/>
      <c r="B2" s="2" t="s">
        <v>268</v>
      </c>
      <c r="C2" s="3">
        <v>1570.13</v>
      </c>
      <c r="D2" s="16"/>
      <c r="E2" s="3">
        <v>0</v>
      </c>
      <c r="F2" s="16"/>
      <c r="G2" s="3">
        <v>0</v>
      </c>
      <c r="H2" s="16"/>
      <c r="I2" s="3">
        <v>0</v>
      </c>
      <c r="J2" s="16"/>
      <c r="K2" s="3">
        <v>0</v>
      </c>
      <c r="L2" s="16"/>
      <c r="M2" s="3">
        <f t="shared" ref="M2:M18" si="0">ROUND(SUM(C2:K2),5)</f>
        <v>1570.13</v>
      </c>
    </row>
    <row r="3" spans="1:13" x14ac:dyDescent="0.25">
      <c r="A3" s="2"/>
      <c r="B3" s="2" t="s">
        <v>269</v>
      </c>
      <c r="C3" s="3">
        <v>0</v>
      </c>
      <c r="D3" s="16"/>
      <c r="E3" s="3">
        <v>0</v>
      </c>
      <c r="F3" s="16"/>
      <c r="G3" s="3">
        <v>0</v>
      </c>
      <c r="H3" s="16"/>
      <c r="I3" s="3">
        <v>0</v>
      </c>
      <c r="J3" s="16"/>
      <c r="K3" s="3">
        <v>-3744.08</v>
      </c>
      <c r="L3" s="16"/>
      <c r="M3" s="3">
        <f t="shared" si="0"/>
        <v>-3744.08</v>
      </c>
    </row>
    <row r="4" spans="1:13" x14ac:dyDescent="0.25">
      <c r="A4" s="2"/>
      <c r="B4" s="2" t="s">
        <v>270</v>
      </c>
      <c r="C4" s="3">
        <v>16</v>
      </c>
      <c r="D4" s="16"/>
      <c r="E4" s="3">
        <v>0</v>
      </c>
      <c r="F4" s="16"/>
      <c r="G4" s="3">
        <v>0</v>
      </c>
      <c r="H4" s="16"/>
      <c r="I4" s="3">
        <v>0</v>
      </c>
      <c r="J4" s="16"/>
      <c r="K4" s="3">
        <v>0</v>
      </c>
      <c r="L4" s="16"/>
      <c r="M4" s="3">
        <f t="shared" si="0"/>
        <v>16</v>
      </c>
    </row>
    <row r="5" spans="1:13" x14ac:dyDescent="0.25">
      <c r="A5" s="2"/>
      <c r="B5" s="2" t="s">
        <v>271</v>
      </c>
      <c r="C5" s="3">
        <v>359.42</v>
      </c>
      <c r="D5" s="16"/>
      <c r="E5" s="3">
        <v>0</v>
      </c>
      <c r="F5" s="16"/>
      <c r="G5" s="3">
        <v>0</v>
      </c>
      <c r="H5" s="16"/>
      <c r="I5" s="3">
        <v>0</v>
      </c>
      <c r="J5" s="16"/>
      <c r="K5" s="3">
        <v>0</v>
      </c>
      <c r="L5" s="16"/>
      <c r="M5" s="3">
        <f t="shared" si="0"/>
        <v>359.42</v>
      </c>
    </row>
    <row r="6" spans="1:13" x14ac:dyDescent="0.25">
      <c r="A6" s="2"/>
      <c r="B6" s="2" t="s">
        <v>272</v>
      </c>
      <c r="C6" s="3">
        <v>0</v>
      </c>
      <c r="D6" s="16"/>
      <c r="E6" s="3">
        <v>412.42</v>
      </c>
      <c r="F6" s="16"/>
      <c r="G6" s="3">
        <v>0</v>
      </c>
      <c r="H6" s="16"/>
      <c r="I6" s="3">
        <v>0</v>
      </c>
      <c r="J6" s="16"/>
      <c r="K6" s="3">
        <v>0</v>
      </c>
      <c r="L6" s="16"/>
      <c r="M6" s="3">
        <f t="shared" si="0"/>
        <v>412.42</v>
      </c>
    </row>
    <row r="7" spans="1:13" x14ac:dyDescent="0.25">
      <c r="A7" s="2"/>
      <c r="B7" s="2" t="s">
        <v>273</v>
      </c>
      <c r="C7" s="3">
        <v>3268</v>
      </c>
      <c r="D7" s="16"/>
      <c r="E7" s="3">
        <v>0</v>
      </c>
      <c r="F7" s="16"/>
      <c r="G7" s="3">
        <v>0</v>
      </c>
      <c r="H7" s="16"/>
      <c r="I7" s="3">
        <v>0</v>
      </c>
      <c r="J7" s="16"/>
      <c r="K7" s="3">
        <v>0</v>
      </c>
      <c r="L7" s="16"/>
      <c r="M7" s="3">
        <f t="shared" si="0"/>
        <v>3268</v>
      </c>
    </row>
    <row r="8" spans="1:13" x14ac:dyDescent="0.25">
      <c r="A8" s="2"/>
      <c r="B8" s="2" t="s">
        <v>274</v>
      </c>
      <c r="C8" s="3">
        <v>119.37</v>
      </c>
      <c r="D8" s="16"/>
      <c r="E8" s="3">
        <v>0</v>
      </c>
      <c r="F8" s="16"/>
      <c r="G8" s="3">
        <v>0</v>
      </c>
      <c r="H8" s="16"/>
      <c r="I8" s="3">
        <v>0</v>
      </c>
      <c r="J8" s="16"/>
      <c r="K8" s="3">
        <v>0</v>
      </c>
      <c r="L8" s="16"/>
      <c r="M8" s="3">
        <f t="shared" si="0"/>
        <v>119.37</v>
      </c>
    </row>
    <row r="9" spans="1:13" x14ac:dyDescent="0.25">
      <c r="A9" s="2"/>
      <c r="B9" s="2" t="s">
        <v>275</v>
      </c>
      <c r="C9" s="3">
        <v>8027.03</v>
      </c>
      <c r="D9" s="16"/>
      <c r="E9" s="3">
        <v>0</v>
      </c>
      <c r="F9" s="16"/>
      <c r="G9" s="3">
        <v>0</v>
      </c>
      <c r="H9" s="16"/>
      <c r="I9" s="3">
        <v>0</v>
      </c>
      <c r="J9" s="16"/>
      <c r="K9" s="3">
        <v>0</v>
      </c>
      <c r="L9" s="16"/>
      <c r="M9" s="3">
        <f t="shared" si="0"/>
        <v>8027.03</v>
      </c>
    </row>
    <row r="10" spans="1:13" x14ac:dyDescent="0.25">
      <c r="A10" s="2"/>
      <c r="B10" s="2" t="s">
        <v>276</v>
      </c>
      <c r="C10" s="3">
        <v>82.18</v>
      </c>
      <c r="D10" s="16"/>
      <c r="E10" s="3">
        <v>0</v>
      </c>
      <c r="F10" s="16"/>
      <c r="G10" s="3">
        <v>0</v>
      </c>
      <c r="H10" s="16"/>
      <c r="I10" s="3">
        <v>0</v>
      </c>
      <c r="J10" s="16"/>
      <c r="K10" s="3">
        <v>0</v>
      </c>
      <c r="L10" s="16"/>
      <c r="M10" s="3">
        <f t="shared" si="0"/>
        <v>82.18</v>
      </c>
    </row>
    <row r="11" spans="1:13" hidden="1" x14ac:dyDescent="0.25">
      <c r="A11" s="2"/>
      <c r="B11" s="2" t="s">
        <v>277</v>
      </c>
      <c r="C11" s="3">
        <v>0</v>
      </c>
      <c r="D11" s="16"/>
      <c r="E11" s="3">
        <v>0</v>
      </c>
      <c r="F11" s="16"/>
      <c r="G11" s="3">
        <v>0</v>
      </c>
      <c r="H11" s="16"/>
      <c r="I11" s="3">
        <v>0</v>
      </c>
      <c r="J11" s="16"/>
      <c r="K11" s="3">
        <v>0</v>
      </c>
      <c r="L11" s="16"/>
      <c r="M11" s="3">
        <f t="shared" si="0"/>
        <v>0</v>
      </c>
    </row>
    <row r="12" spans="1:13" x14ac:dyDescent="0.25">
      <c r="A12" s="2"/>
      <c r="B12" s="2" t="s">
        <v>278</v>
      </c>
      <c r="C12" s="3">
        <v>91.35</v>
      </c>
      <c r="D12" s="16"/>
      <c r="E12" s="3">
        <v>0</v>
      </c>
      <c r="F12" s="16"/>
      <c r="G12" s="3">
        <v>0</v>
      </c>
      <c r="H12" s="16"/>
      <c r="I12" s="3">
        <v>0</v>
      </c>
      <c r="J12" s="16"/>
      <c r="K12" s="3">
        <v>0</v>
      </c>
      <c r="L12" s="16"/>
      <c r="M12" s="3">
        <f t="shared" si="0"/>
        <v>91.35</v>
      </c>
    </row>
    <row r="13" spans="1:13" x14ac:dyDescent="0.25">
      <c r="A13" s="2"/>
      <c r="B13" s="2" t="s">
        <v>279</v>
      </c>
      <c r="C13" s="3">
        <v>177.12</v>
      </c>
      <c r="D13" s="16"/>
      <c r="E13" s="3">
        <v>0</v>
      </c>
      <c r="F13" s="16"/>
      <c r="G13" s="3">
        <v>0</v>
      </c>
      <c r="H13" s="16"/>
      <c r="I13" s="3">
        <v>0</v>
      </c>
      <c r="J13" s="16"/>
      <c r="K13" s="3">
        <v>0</v>
      </c>
      <c r="L13" s="16"/>
      <c r="M13" s="3">
        <f t="shared" si="0"/>
        <v>177.12</v>
      </c>
    </row>
    <row r="14" spans="1:13" x14ac:dyDescent="0.25">
      <c r="A14" s="2"/>
      <c r="B14" s="2" t="s">
        <v>280</v>
      </c>
      <c r="C14" s="3">
        <v>119.23</v>
      </c>
      <c r="D14" s="16"/>
      <c r="E14" s="3">
        <v>0</v>
      </c>
      <c r="F14" s="16"/>
      <c r="G14" s="3">
        <v>0</v>
      </c>
      <c r="H14" s="16"/>
      <c r="I14" s="3">
        <v>0</v>
      </c>
      <c r="J14" s="16"/>
      <c r="K14" s="3">
        <v>0</v>
      </c>
      <c r="L14" s="16"/>
      <c r="M14" s="3">
        <f t="shared" si="0"/>
        <v>119.23</v>
      </c>
    </row>
    <row r="15" spans="1:13" x14ac:dyDescent="0.25">
      <c r="A15" s="2"/>
      <c r="B15" s="2" t="s">
        <v>281</v>
      </c>
      <c r="C15" s="3">
        <v>600</v>
      </c>
      <c r="D15" s="16"/>
      <c r="E15" s="3">
        <v>0</v>
      </c>
      <c r="F15" s="16"/>
      <c r="G15" s="3">
        <v>0</v>
      </c>
      <c r="H15" s="16"/>
      <c r="I15" s="3">
        <v>0</v>
      </c>
      <c r="J15" s="16"/>
      <c r="K15" s="3">
        <v>0</v>
      </c>
      <c r="L15" s="16"/>
      <c r="M15" s="3">
        <f t="shared" si="0"/>
        <v>600</v>
      </c>
    </row>
    <row r="16" spans="1:13" ht="15.75" thickBot="1" x14ac:dyDescent="0.3">
      <c r="A16" s="2"/>
      <c r="B16" s="2" t="s">
        <v>282</v>
      </c>
      <c r="C16" s="3">
        <v>191.4</v>
      </c>
      <c r="D16" s="16"/>
      <c r="E16" s="3">
        <v>0</v>
      </c>
      <c r="F16" s="16"/>
      <c r="G16" s="3">
        <v>0</v>
      </c>
      <c r="H16" s="16"/>
      <c r="I16" s="3">
        <v>0</v>
      </c>
      <c r="J16" s="16"/>
      <c r="K16" s="3">
        <v>0</v>
      </c>
      <c r="L16" s="16"/>
      <c r="M16" s="3">
        <f t="shared" si="0"/>
        <v>191.4</v>
      </c>
    </row>
    <row r="17" spans="1:13" ht="15.75" hidden="1" thickBot="1" x14ac:dyDescent="0.3">
      <c r="A17" s="2"/>
      <c r="B17" s="2" t="s">
        <v>283</v>
      </c>
      <c r="C17" s="4">
        <v>0</v>
      </c>
      <c r="D17" s="16"/>
      <c r="E17" s="4">
        <v>0</v>
      </c>
      <c r="F17" s="16"/>
      <c r="G17" s="4">
        <v>0</v>
      </c>
      <c r="H17" s="16"/>
      <c r="I17" s="4">
        <v>0</v>
      </c>
      <c r="J17" s="16"/>
      <c r="K17" s="4">
        <v>0</v>
      </c>
      <c r="L17" s="16"/>
      <c r="M17" s="4">
        <f t="shared" si="0"/>
        <v>0</v>
      </c>
    </row>
    <row r="18" spans="1:13" s="9" customFormat="1" ht="12" thickBot="1" x14ac:dyDescent="0.25">
      <c r="A18" s="2" t="s">
        <v>128</v>
      </c>
      <c r="B18" s="2"/>
      <c r="C18" s="8">
        <f>ROUND(SUM(C2:C17),5)</f>
        <v>14621.23</v>
      </c>
      <c r="D18" s="2"/>
      <c r="E18" s="8">
        <f>ROUND(SUM(E2:E17),5)</f>
        <v>412.42</v>
      </c>
      <c r="F18" s="2"/>
      <c r="G18" s="8">
        <f>ROUND(SUM(G2:G17),5)</f>
        <v>0</v>
      </c>
      <c r="H18" s="2"/>
      <c r="I18" s="8">
        <f>ROUND(SUM(I2:I17),5)</f>
        <v>0</v>
      </c>
      <c r="J18" s="2"/>
      <c r="K18" s="8">
        <f>ROUND(SUM(K2:K17),5)</f>
        <v>-3744.08</v>
      </c>
      <c r="L18" s="2"/>
      <c r="M18" s="8">
        <f t="shared" si="0"/>
        <v>11289.57</v>
      </c>
    </row>
    <row r="19" spans="1:13" ht="15.75" thickTop="1" x14ac:dyDescent="0.25"/>
  </sheetData>
  <pageMargins left="0.7" right="0.7" top="0.75" bottom="0.75" header="0.1" footer="0.3"/>
  <pageSetup orientation="portrait" r:id="rId1"/>
  <headerFooter>
    <oddHeader>&amp;L&amp;"Arial,Bold"&amp;8 12:20 PM
&amp;"Arial,Bold"&amp;8 09/03/19
&amp;"Arial,Bold"&amp;8 &amp;C&amp;"Arial,Bold"&amp;12 League of Women Voters of California
&amp;"Arial,Bold"&amp;14 A/P Aging Summary
&amp;"Arial,Bold"&amp;10 As of June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c4-Stmt. of Fin. Pos</vt:lpstr>
      <vt:lpstr>c4-Stmt of Activ Act. vs Bud</vt:lpstr>
      <vt:lpstr>c4-Stmt. of Activ. by Class</vt:lpstr>
      <vt:lpstr>c4-Stmt of Fin. Pos. by month</vt:lpstr>
      <vt:lpstr>c4-Stmt of Activ. by Month</vt:lpstr>
      <vt:lpstr>c4-AR Aging</vt:lpstr>
      <vt:lpstr>c4-AP Aging</vt:lpstr>
      <vt:lpstr>'c4-AP Aging'!Print_Titles</vt:lpstr>
      <vt:lpstr>'c4-AR Aging'!Print_Titles</vt:lpstr>
      <vt:lpstr>'c4-Stmt of Activ Act. vs Bud'!Print_Titles</vt:lpstr>
      <vt:lpstr>'c4-Stmt of Activ. by Month'!Print_Titles</vt:lpstr>
      <vt:lpstr>'c4-Stmt of Fin. Pos. by month'!Print_Titles</vt:lpstr>
      <vt:lpstr>'c4-Stmt. of Activ. by Class'!Print_Titles</vt:lpstr>
      <vt:lpstr>'c4-Stmt. of Fin. Pos'!Print_Titles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Diwa</dc:creator>
  <cp:lastModifiedBy>Jacquie</cp:lastModifiedBy>
  <cp:lastPrinted>2019-09-03T19:23:45Z</cp:lastPrinted>
  <dcterms:created xsi:type="dcterms:W3CDTF">2019-09-03T18:29:58Z</dcterms:created>
  <dcterms:modified xsi:type="dcterms:W3CDTF">2019-10-01T18:11:47Z</dcterms:modified>
</cp:coreProperties>
</file>