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/>
  </bookViews>
  <sheets>
    <sheet name="c4-Stmt of Fin. Pos." sheetId="3" r:id="rId1"/>
    <sheet name="c4-Stmt of Activ. Act. vs Bud." sheetId="2" r:id="rId2"/>
    <sheet name="c4-Stmt of Activ. by Class" sheetId="1" r:id="rId3"/>
    <sheet name="c4-Stmt of Act. by Month" sheetId="5" r:id="rId4"/>
    <sheet name="c4-Stmt of Fin. Pos by Month" sheetId="4" r:id="rId5"/>
    <sheet name="c4-AR Aging" sheetId="6" r:id="rId6"/>
    <sheet name="c4-AP Aging" sheetId="7" r:id="rId7"/>
  </sheets>
  <definedNames>
    <definedName name="_xlnm.Print_Titles" localSheetId="6">'c4-AP Aging'!$A:$B,'c4-AP Aging'!$1:$1</definedName>
    <definedName name="_xlnm.Print_Titles" localSheetId="5">'c4-AR Aging'!$A:$B,'c4-AR Aging'!$1:$1</definedName>
    <definedName name="_xlnm.Print_Titles" localSheetId="3">'c4-Stmt of Act. by Month'!$A:$G,'c4-Stmt of Act. by Month'!$1:$1</definedName>
    <definedName name="_xlnm.Print_Titles" localSheetId="1">'c4-Stmt of Activ. Act. vs Bud.'!$A:$G,'c4-Stmt of Activ. Act. vs Bud.'!$1:$2</definedName>
    <definedName name="_xlnm.Print_Titles" localSheetId="2">'c4-Stmt of Activ. by Class'!$A:$G,'c4-Stmt of Activ. by Class'!$1:$3</definedName>
    <definedName name="_xlnm.Print_Titles" localSheetId="4">'c4-Stmt of Fin. Pos by Month'!$A:$G,'c4-Stmt of Fin. Pos by Month'!$1:$1</definedName>
    <definedName name="_xlnm.Print_Titles" localSheetId="0">'c4-Stmt of Fin. Pos.'!$A:$G,'c4-Stmt of Fin. Pos.'!$1:$1</definedName>
    <definedName name="QB_COLUMN_192300" localSheetId="2" hidden="1">'c4-Stmt of Activ. by Class'!$T$1</definedName>
    <definedName name="QB_COLUMN_192301" localSheetId="2" hidden="1">'c4-Stmt of Activ. by Class'!$T$2</definedName>
    <definedName name="QB_COLUMN_193200" localSheetId="2" hidden="1">'c4-Stmt of Activ. by Class'!$V$1</definedName>
    <definedName name="QB_COLUMN_193201" localSheetId="2" hidden="1">'c4-Stmt of Activ. by Class'!$V$2</definedName>
    <definedName name="QB_COLUMN_212200" localSheetId="2" hidden="1">'c4-Stmt of Activ. by Class'!$J$1</definedName>
    <definedName name="QB_COLUMN_212201" localSheetId="2" hidden="1">'c4-Stmt of Activ. by Class'!$J$2</definedName>
    <definedName name="QB_COLUMN_213101" localSheetId="2" hidden="1">'c4-Stmt of Activ. by Class'!$L$2</definedName>
    <definedName name="QB_COLUMN_222200" localSheetId="2" hidden="1">'c4-Stmt of Activ. by Class'!$H$1</definedName>
    <definedName name="QB_COLUMN_222201" localSheetId="2" hidden="1">'c4-Stmt of Activ. by Class'!$H$2</definedName>
    <definedName name="QB_COLUMN_22300" localSheetId="2" hidden="1">'c4-Stmt of Activ. by Class'!$AN$1</definedName>
    <definedName name="QB_COLUMN_22301" localSheetId="2" hidden="1">'c4-Stmt of Activ. by Class'!$AN$2</definedName>
    <definedName name="QB_COLUMN_23200" localSheetId="2" hidden="1">'c4-Stmt of Activ. by Class'!$AP$1</definedName>
    <definedName name="QB_COLUMN_23201" localSheetId="2" hidden="1">'c4-Stmt of Activ. by Class'!$AP$2</definedName>
    <definedName name="QB_COLUMN_242300" localSheetId="2" hidden="1">'c4-Stmt of Activ. by Class'!$P$1</definedName>
    <definedName name="QB_COLUMN_242301" localSheetId="2" hidden="1">'c4-Stmt of Activ. by Class'!$P$2</definedName>
    <definedName name="QB_COLUMN_29" localSheetId="0" hidden="1">'c4-Stmt of Fin. Pos.'!$H$1</definedName>
    <definedName name="QB_COLUMN_2920" localSheetId="4" hidden="1">'c4-Stmt of Fin. Pos by Month'!$H$1</definedName>
    <definedName name="QB_COLUMN_2921" localSheetId="3" hidden="1">'c4-Stmt of Act. by Month'!$H$1</definedName>
    <definedName name="QB_COLUMN_2921" localSheetId="4" hidden="1">'c4-Stmt of Fin. Pos by Month'!$J$1</definedName>
    <definedName name="QB_COLUMN_29210" localSheetId="3" hidden="1">'c4-Stmt of Act. by Month'!$Z$1</definedName>
    <definedName name="QB_COLUMN_29210" localSheetId="4" hidden="1">'c4-Stmt of Fin. Pos by Month'!$AB$1</definedName>
    <definedName name="QB_COLUMN_29211" localSheetId="3" hidden="1">'c4-Stmt of Act. by Month'!$AB$1</definedName>
    <definedName name="QB_COLUMN_29211" localSheetId="4" hidden="1">'c4-Stmt of Fin. Pos by Month'!$AD$1</definedName>
    <definedName name="QB_COLUMN_29212" localSheetId="3" hidden="1">'c4-Stmt of Act. by Month'!$AD$1</definedName>
    <definedName name="QB_COLUMN_2922" localSheetId="3" hidden="1">'c4-Stmt of Act. by Month'!$J$1</definedName>
    <definedName name="QB_COLUMN_2922" localSheetId="4" hidden="1">'c4-Stmt of Fin. Pos by Month'!$L$1</definedName>
    <definedName name="QB_COLUMN_2923" localSheetId="3" hidden="1">'c4-Stmt of Act. by Month'!$L$1</definedName>
    <definedName name="QB_COLUMN_2923" localSheetId="4" hidden="1">'c4-Stmt of Fin. Pos by Month'!$N$1</definedName>
    <definedName name="QB_COLUMN_2924" localSheetId="3" hidden="1">'c4-Stmt of Act. by Month'!$N$1</definedName>
    <definedName name="QB_COLUMN_2924" localSheetId="4" hidden="1">'c4-Stmt of Fin. Pos by Month'!$P$1</definedName>
    <definedName name="QB_COLUMN_2925" localSheetId="3" hidden="1">'c4-Stmt of Act. by Month'!$P$1</definedName>
    <definedName name="QB_COLUMN_2925" localSheetId="4" hidden="1">'c4-Stmt of Fin. Pos by Month'!$R$1</definedName>
    <definedName name="QB_COLUMN_2926" localSheetId="3" hidden="1">'c4-Stmt of Act. by Month'!$R$1</definedName>
    <definedName name="QB_COLUMN_2926" localSheetId="4" hidden="1">'c4-Stmt of Fin. Pos by Month'!$T$1</definedName>
    <definedName name="QB_COLUMN_2927" localSheetId="3" hidden="1">'c4-Stmt of Act. by Month'!$T$1</definedName>
    <definedName name="QB_COLUMN_2927" localSheetId="4" hidden="1">'c4-Stmt of Fin. Pos by Month'!$V$1</definedName>
    <definedName name="QB_COLUMN_2928" localSheetId="3" hidden="1">'c4-Stmt of Act. by Month'!$V$1</definedName>
    <definedName name="QB_COLUMN_2928" localSheetId="4" hidden="1">'c4-Stmt of Fin. Pos by Month'!$X$1</definedName>
    <definedName name="QB_COLUMN_2929" localSheetId="3" hidden="1">'c4-Stmt of Act. by Month'!$X$1</definedName>
    <definedName name="QB_COLUMN_2929" localSheetId="4" hidden="1">'c4-Stmt of Fin. Pos by Month'!$Z$1</definedName>
    <definedName name="QB_COLUMN_2930" localSheetId="3" hidden="1">'c4-Stmt of Act. by Month'!$AF$1</definedName>
    <definedName name="QB_COLUMN_312200" localSheetId="2" hidden="1">'c4-Stmt of Activ. by Class'!$X$1</definedName>
    <definedName name="QB_COLUMN_312201" localSheetId="2" hidden="1">'c4-Stmt of Activ. by Class'!$X$2</definedName>
    <definedName name="QB_COLUMN_32101" localSheetId="2" hidden="1">'c4-Stmt of Activ. by Class'!$N$2</definedName>
    <definedName name="QB_COLUMN_423011" localSheetId="2" hidden="1">'c4-Stmt of Activ. by Class'!$BD$2</definedName>
    <definedName name="QB_COLUMN_452111" localSheetId="2" hidden="1">'c4-Stmt of Activ. by Class'!$BB$2</definedName>
    <definedName name="QB_COLUMN_452300" localSheetId="2" hidden="1">'c4-Stmt of Activ. by Class'!$AF$1</definedName>
    <definedName name="QB_COLUMN_452301" localSheetId="2" hidden="1">'c4-Stmt of Activ. by Class'!$AF$2</definedName>
    <definedName name="QB_COLUMN_453200" localSheetId="2" hidden="1">'c4-Stmt of Activ. by Class'!$AH$1</definedName>
    <definedName name="QB_COLUMN_453201" localSheetId="2" hidden="1">'c4-Stmt of Activ. by Class'!$AH$2</definedName>
    <definedName name="QB_COLUMN_532200" localSheetId="2" hidden="1">'c4-Stmt of Activ. by Class'!$AV$1</definedName>
    <definedName name="QB_COLUMN_532201" localSheetId="2" hidden="1">'c4-Stmt of Activ. by Class'!$AV$2</definedName>
    <definedName name="QB_COLUMN_542200" localSheetId="2" hidden="1">'c4-Stmt of Activ. by Class'!$AT$1</definedName>
    <definedName name="QB_COLUMN_542201" localSheetId="2" hidden="1">'c4-Stmt of Activ. by Class'!$AT$2</definedName>
    <definedName name="QB_COLUMN_552200" localSheetId="2" hidden="1">'c4-Stmt of Activ. by Class'!$Z$1</definedName>
    <definedName name="QB_COLUMN_552201" localSheetId="2" hidden="1">'c4-Stmt of Activ. by Class'!$Z$2</definedName>
    <definedName name="QB_COLUMN_563101" localSheetId="2" hidden="1">'c4-Stmt of Activ. by Class'!$AR$2</definedName>
    <definedName name="QB_COLUMN_573101" localSheetId="2" hidden="1">'c4-Stmt of Activ. by Class'!$AZ$2</definedName>
    <definedName name="QB_COLUMN_59200" localSheetId="1" hidden="1">'c4-Stmt of Activ. Act. vs Bud.'!$H$2</definedName>
    <definedName name="QB_COLUMN_592019" localSheetId="2" hidden="1">'c4-Stmt of Activ. by Class'!$AF$3</definedName>
    <definedName name="QB_COLUMN_59202" localSheetId="2" hidden="1">'c4-Stmt of Activ. by Class'!$BT$3</definedName>
    <definedName name="QB_COLUMN_592021" localSheetId="2" hidden="1">'c4-Stmt of Activ. by Class'!$L$3</definedName>
    <definedName name="QB_COLUMN_592022" localSheetId="2" hidden="1">'c4-Stmt of Activ. by Class'!$H$3</definedName>
    <definedName name="QB_COLUMN_592024" localSheetId="2" hidden="1">'c4-Stmt of Activ. by Class'!$X$3</definedName>
    <definedName name="QB_COLUMN_59203" localSheetId="2" hidden="1">'c4-Stmt of Activ. by Class'!$T$3</definedName>
    <definedName name="QB_COLUMN_592031" localSheetId="2" hidden="1">'c4-Stmt of Activ. by Class'!$AN$3</definedName>
    <definedName name="QB_COLUMN_592045" localSheetId="2" hidden="1">'c4-Stmt of Activ. by Class'!$BD$3</definedName>
    <definedName name="QB_COLUMN_592053" localSheetId="2" hidden="1">'c4-Stmt of Activ. by Class'!$CJ$3</definedName>
    <definedName name="QB_COLUMN_592054" localSheetId="2" hidden="1">'c4-Stmt of Activ. by Class'!$CF$3</definedName>
    <definedName name="QB_COLUMN_592055" localSheetId="2" hidden="1">'c4-Stmt of Activ. by Class'!$AR$3</definedName>
    <definedName name="QB_COLUMN_592061" localSheetId="2" hidden="1">'c4-Stmt of Activ. by Class'!$CN$3</definedName>
    <definedName name="QB_COLUMN_592064" localSheetId="2" hidden="1">'c4-Stmt of Activ. by Class'!$AV$3</definedName>
    <definedName name="QB_COLUMN_592065" localSheetId="2" hidden="1">'c4-Stmt of Activ. by Class'!$AZ$3</definedName>
    <definedName name="QB_COLUMN_592067" localSheetId="2" hidden="1">'c4-Stmt of Activ. by Class'!$BL$3</definedName>
    <definedName name="QB_COLUMN_592069" localSheetId="2" hidden="1">'c4-Stmt of Activ. by Class'!$BP$3</definedName>
    <definedName name="QB_COLUMN_592071" localSheetId="2" hidden="1">'c4-Stmt of Activ. by Class'!$AB$3</definedName>
    <definedName name="QB_COLUMN_592074" localSheetId="2" hidden="1">'c4-Stmt of Activ. by Class'!$CV$3</definedName>
    <definedName name="QB_COLUMN_59300" localSheetId="2" hidden="1">'c4-Stmt of Activ. by Class'!$CZ$3</definedName>
    <definedName name="QB_COLUMN_593019" localSheetId="2" hidden="1">'c4-Stmt of Activ. by Class'!$AJ$3</definedName>
    <definedName name="QB_COLUMN_59302" localSheetId="2" hidden="1">'c4-Stmt of Activ. by Class'!$BX$3</definedName>
    <definedName name="QB_COLUMN_593021" localSheetId="2" hidden="1">'c4-Stmt of Activ. by Class'!$P$3</definedName>
    <definedName name="QB_COLUMN_593045" localSheetId="2" hidden="1">'c4-Stmt of Activ. by Class'!$BH$3</definedName>
    <definedName name="QB_COLUMN_593056" localSheetId="2" hidden="1">'c4-Stmt of Activ. by Class'!$CB$3</definedName>
    <definedName name="QB_COLUMN_593057" localSheetId="2" hidden="1">'c4-Stmt of Activ. by Class'!$CR$3</definedName>
    <definedName name="QB_COLUMN_612200" localSheetId="2" hidden="1">'c4-Stmt of Activ. by Class'!$AX$1</definedName>
    <definedName name="QB_COLUMN_612201" localSheetId="2" hidden="1">'c4-Stmt of Activ. by Class'!$AX$2</definedName>
    <definedName name="QB_COLUMN_63620" localSheetId="1" hidden="1">'c4-Stmt of Activ. Act. vs Bud.'!$L$2</definedName>
    <definedName name="QB_COLUMN_642300" localSheetId="2" hidden="1">'c4-Stmt of Activ. by Class'!$AB$1</definedName>
    <definedName name="QB_COLUMN_642301" localSheetId="2" hidden="1">'c4-Stmt of Activ. by Class'!$AB$2</definedName>
    <definedName name="QB_COLUMN_64430" localSheetId="1" hidden="1">'c4-Stmt of Activ. Act. vs Bud.'!$N$2</definedName>
    <definedName name="QB_COLUMN_652300" localSheetId="2" hidden="1">'c4-Stmt of Activ. by Class'!$AD$1</definedName>
    <definedName name="QB_COLUMN_652301" localSheetId="2" hidden="1">'c4-Stmt of Activ. by Class'!$AD$2</definedName>
    <definedName name="QB_COLUMN_672300" localSheetId="2" hidden="1">'c4-Stmt of Activ. by Class'!$AJ$1</definedName>
    <definedName name="QB_COLUMN_672301" localSheetId="2" hidden="1">'c4-Stmt of Activ. by Class'!$AJ$2</definedName>
    <definedName name="QB_COLUMN_692300" localSheetId="2" hidden="1">'c4-Stmt of Activ. by Class'!$AL$1</definedName>
    <definedName name="QB_COLUMN_692301" localSheetId="2" hidden="1">'c4-Stmt of Activ. by Class'!$AL$2</definedName>
    <definedName name="QB_COLUMN_712300" localSheetId="2" hidden="1">'c4-Stmt of Activ. by Class'!$R$1</definedName>
    <definedName name="QB_COLUMN_712301" localSheetId="2" hidden="1">'c4-Stmt of Activ. by Class'!$R$2</definedName>
    <definedName name="QB_COLUMN_76210" localSheetId="1" hidden="1">'c4-Stmt of Activ. Act. vs Bud.'!$J$2</definedName>
    <definedName name="QB_COLUMN_762119" localSheetId="2" hidden="1">'c4-Stmt of Activ. by Class'!$AH$3</definedName>
    <definedName name="QB_COLUMN_76212" localSheetId="2" hidden="1">'c4-Stmt of Activ. by Class'!$BV$3</definedName>
    <definedName name="QB_COLUMN_762121" localSheetId="2" hidden="1">'c4-Stmt of Activ. by Class'!$N$3</definedName>
    <definedName name="QB_COLUMN_762122" localSheetId="2" hidden="1">'c4-Stmt of Activ. by Class'!$J$3</definedName>
    <definedName name="QB_COLUMN_762124" localSheetId="2" hidden="1">'c4-Stmt of Activ. by Class'!$Z$3</definedName>
    <definedName name="QB_COLUMN_76213" localSheetId="2" hidden="1">'c4-Stmt of Activ. by Class'!$V$3</definedName>
    <definedName name="QB_COLUMN_762131" localSheetId="2" hidden="1">'c4-Stmt of Activ. by Class'!$AP$3</definedName>
    <definedName name="QB_COLUMN_762145" localSheetId="2" hidden="1">'c4-Stmt of Activ. by Class'!$BF$3</definedName>
    <definedName name="QB_COLUMN_762153" localSheetId="2" hidden="1">'c4-Stmt of Activ. by Class'!$CL$3</definedName>
    <definedName name="QB_COLUMN_762154" localSheetId="2" hidden="1">'c4-Stmt of Activ. by Class'!$CH$3</definedName>
    <definedName name="QB_COLUMN_762155" localSheetId="2" hidden="1">'c4-Stmt of Activ. by Class'!$AT$3</definedName>
    <definedName name="QB_COLUMN_762161" localSheetId="2" hidden="1">'c4-Stmt of Activ. by Class'!$CP$3</definedName>
    <definedName name="QB_COLUMN_762164" localSheetId="2" hidden="1">'c4-Stmt of Activ. by Class'!$AX$3</definedName>
    <definedName name="QB_COLUMN_762165" localSheetId="2" hidden="1">'c4-Stmt of Activ. by Class'!$BB$3</definedName>
    <definedName name="QB_COLUMN_762167" localSheetId="2" hidden="1">'c4-Stmt of Activ. by Class'!$BN$3</definedName>
    <definedName name="QB_COLUMN_762169" localSheetId="2" hidden="1">'c4-Stmt of Activ. by Class'!$BR$3</definedName>
    <definedName name="QB_COLUMN_762171" localSheetId="2" hidden="1">'c4-Stmt of Activ. by Class'!$AD$3</definedName>
    <definedName name="QB_COLUMN_762174" localSheetId="2" hidden="1">'c4-Stmt of Activ. by Class'!$CX$3</definedName>
    <definedName name="QB_COLUMN_76310" localSheetId="2" hidden="1">'c4-Stmt of Activ. by Class'!$DB$3</definedName>
    <definedName name="QB_COLUMN_763119" localSheetId="2" hidden="1">'c4-Stmt of Activ. by Class'!$AL$3</definedName>
    <definedName name="QB_COLUMN_76312" localSheetId="2" hidden="1">'c4-Stmt of Activ. by Class'!$BZ$3</definedName>
    <definedName name="QB_COLUMN_763121" localSheetId="2" hidden="1">'c4-Stmt of Activ. by Class'!$R$3</definedName>
    <definedName name="QB_COLUMN_763145" localSheetId="2" hidden="1">'c4-Stmt of Activ. by Class'!$BJ$3</definedName>
    <definedName name="QB_COLUMN_763156" localSheetId="2" hidden="1">'c4-Stmt of Activ. by Class'!$CD$3</definedName>
    <definedName name="QB_COLUMN_763157" localSheetId="2" hidden="1">'c4-Stmt of Activ. by Class'!$CT$3</definedName>
    <definedName name="QB_COLUMN_7721" localSheetId="6" hidden="1">'c4-AP Aging'!$C$1</definedName>
    <definedName name="QB_COLUMN_7721" localSheetId="5" hidden="1">'c4-AR Aging'!$C$1</definedName>
    <definedName name="QB_COLUMN_7722" localSheetId="6" hidden="1">'c4-AP Aging'!$E$1</definedName>
    <definedName name="QB_COLUMN_7722" localSheetId="5" hidden="1">'c4-AR Aging'!$E$1</definedName>
    <definedName name="QB_COLUMN_7723" localSheetId="6" hidden="1">'c4-AP Aging'!$G$1</definedName>
    <definedName name="QB_COLUMN_7723" localSheetId="5" hidden="1">'c4-AR Aging'!$G$1</definedName>
    <definedName name="QB_COLUMN_7724" localSheetId="6" hidden="1">'c4-AP Aging'!$I$1</definedName>
    <definedName name="QB_COLUMN_7724" localSheetId="5" hidden="1">'c4-AR Aging'!$I$1</definedName>
    <definedName name="QB_COLUMN_7725" localSheetId="6" hidden="1">'c4-AP Aging'!$K$1</definedName>
    <definedName name="QB_COLUMN_7725" localSheetId="5" hidden="1">'c4-AR Aging'!$K$1</definedName>
    <definedName name="QB_COLUMN_8030" localSheetId="6" hidden="1">'c4-AP Aging'!$M$1</definedName>
    <definedName name="QB_COLUMN_8030" localSheetId="5" hidden="1">'c4-AR Aging'!$M$1</definedName>
    <definedName name="QB_DATA_0" localSheetId="6" hidden="1">'c4-AP Aging'!$2:$2,'c4-AP Aging'!$3:$3,'c4-AP Aging'!$4:$4,'c4-AP Aging'!$5:$5,'c4-AP Aging'!$6:$6,'c4-AP Aging'!$7:$7,'c4-AP Aging'!$8:$8,'c4-AP Aging'!$9:$9,'c4-AP Aging'!$10:$10,'c4-AP Aging'!$11:$11</definedName>
    <definedName name="QB_DATA_0" localSheetId="5" hidden="1">'c4-AR Aging'!#REF!,'c4-AR Aging'!#REF!,'c4-AR Aging'!$2:$2,'c4-AR Aging'!$3:$3,'c4-AR Aging'!$4:$4,'c4-AR Aging'!$5:$5,'c4-AR Aging'!$6:$6,'c4-AR Aging'!$7:$7,'c4-AR Aging'!$8:$8,'c4-AR Aging'!$9:$9,'c4-AR Aging'!$10:$10,'c4-AR Aging'!$11:$11,'c4-AR Aging'!$12:$12,'c4-AR Aging'!$13:$13,'c4-AR Aging'!$14:$14,'c4-AR Aging'!$15:$15</definedName>
    <definedName name="QB_DATA_0" localSheetId="3" hidden="1">'c4-Stmt of Act. by Month'!$5:$5,'c4-Stmt of Act. by Month'!$6:$6,'c4-Stmt of Act. by Month'!$7:$7,'c4-Stmt of Act. by Month'!$8:$8,'c4-Stmt of Act. by Month'!$11:$11,'c4-Stmt of Act. by Month'!$12:$12,'c4-Stmt of Act. by Month'!$13:$13,'c4-Stmt of Act. by Month'!$14:$14,'c4-Stmt of Act. by Month'!$15:$15,'c4-Stmt of Act. by Month'!$18:$18,'c4-Stmt of Act. by Month'!$19:$19,'c4-Stmt of Act. by Month'!$20:$20,'c4-Stmt of Act. by Month'!$21:$21,'c4-Stmt of Act. by Month'!$22:$22,'c4-Stmt of Act. by Month'!$23:$23,'c4-Stmt of Act. by Month'!$25:$25</definedName>
    <definedName name="QB_DATA_0" localSheetId="1" hidden="1">'c4-Stmt of Activ. Act. vs Bud.'!$6:$6,'c4-Stmt of Activ. Act. vs Bud.'!$7:$7,'c4-Stmt of Activ. Act. vs Bud.'!$8:$8,'c4-Stmt of Activ. Act. vs Bud.'!$11:$11,'c4-Stmt of Activ. Act. vs Bud.'!$12:$12,'c4-Stmt of Activ. Act. vs Bud.'!$13:$13,'c4-Stmt of Activ. Act. vs Bud.'!$14:$14,'c4-Stmt of Activ. Act. vs Bud.'!$17:$17,'c4-Stmt of Activ. Act. vs Bud.'!$18:$18,'c4-Stmt of Activ. Act. vs Bud.'!$19:$19,'c4-Stmt of Activ. Act. vs Bud.'!$20:$20,'c4-Stmt of Activ. Act. vs Bud.'!$22:$22,'c4-Stmt of Activ. Act. vs Bud.'!$23:$23,'c4-Stmt of Activ. Act. vs Bud.'!$24:$24,'c4-Stmt of Activ. Act. vs Bud.'!$27:$27,'c4-Stmt of Activ. Act. vs Bud.'!$28:$28</definedName>
    <definedName name="QB_DATA_0" localSheetId="2" hidden="1">'c4-Stmt of Activ. by Class'!$7:$7,'c4-Stmt of Activ. by Class'!$8:$8,'c4-Stmt of Activ. by Class'!$9:$9,'c4-Stmt of Activ. by Class'!$12:$12,'c4-Stmt of Activ. by Class'!$13:$13,'c4-Stmt of Activ. by Class'!$14:$14,'c4-Stmt of Activ. by Class'!$15:$15,'c4-Stmt of Activ. by Class'!$18:$18,'c4-Stmt of Activ. by Class'!$19:$19,'c4-Stmt of Activ. by Class'!$20:$20,'c4-Stmt of Activ. by Class'!$21:$21,'c4-Stmt of Activ. by Class'!$23:$23,'c4-Stmt of Activ. by Class'!$24:$24,'c4-Stmt of Activ. by Class'!$25:$25,'c4-Stmt of Activ. by Class'!$28:$28,'c4-Stmt of Activ. by Class'!$29:$29</definedName>
    <definedName name="QB_DATA_0" localSheetId="4" hidden="1">'c4-Stmt of Fin. Pos by Month'!$6:$6,'c4-Stmt of Fin. Pos by Month'!$7:$7,'c4-Stmt of Fin. Pos by Month'!$8:$8,'c4-Stmt of Fin. Pos by Month'!$12:$12,'c4-Stmt of Fin. Pos by Month'!$15:$15,'c4-Stmt of Fin. Pos by Month'!$16:$16,'c4-Stmt of Fin. Pos by Month'!$17:$17,'c4-Stmt of Fin. Pos by Month'!$19:$19,'c4-Stmt of Fin. Pos by Month'!$20:$20,'c4-Stmt of Fin. Pos by Month'!$22:$22,'c4-Stmt of Fin. Pos by Month'!$23:$23,'c4-Stmt of Fin. Pos by Month'!$27:$27,'c4-Stmt of Fin. Pos by Month'!$28:$28,'c4-Stmt of Fin. Pos by Month'!$29:$29,'c4-Stmt of Fin. Pos by Month'!$32:$32,'c4-Stmt of Fin. Pos by Month'!$39:$39</definedName>
    <definedName name="QB_DATA_0" localSheetId="0" hidden="1">'c4-Stmt of Fin. Pos.'!$6:$6,'c4-Stmt of Fin. Pos.'!$7:$7,'c4-Stmt of Fin. Pos.'!$8:$8,'c4-Stmt of Fin. Pos.'!$12:$12,'c4-Stmt of Fin. Pos.'!$15:$15,'c4-Stmt of Fin. Pos.'!$16:$16,'c4-Stmt of Fin. Pos.'!$18:$18,'c4-Stmt of Fin. Pos.'!$19:$19,'c4-Stmt of Fin. Pos.'!$21:$21,'c4-Stmt of Fin. Pos.'!$22:$22,'c4-Stmt of Fin. Pos.'!$26:$26,'c4-Stmt of Fin. Pos.'!$27:$27,'c4-Stmt of Fin. Pos.'!$30:$30,'c4-Stmt of Fin. Pos.'!$37:$37,'c4-Stmt of Fin. Pos.'!$42:$42,'c4-Stmt of Fin. Pos.'!$43:$43</definedName>
    <definedName name="QB_DATA_1" localSheetId="5" hidden="1">'c4-AR Aging'!$16:$16,'c4-AR Aging'!$17:$17,'c4-AR Aging'!$18:$18,'c4-AR Aging'!$19:$19,'c4-AR Aging'!$20:$20,'c4-AR Aging'!$21:$21,'c4-AR Aging'!$22:$22,'c4-AR Aging'!$23:$23,'c4-AR Aging'!$24:$24,'c4-AR Aging'!$25:$25,'c4-AR Aging'!$26:$26,'c4-AR Aging'!$27:$27,'c4-AR Aging'!$28:$28,'c4-AR Aging'!$29:$29,'c4-AR Aging'!$30:$30,'c4-AR Aging'!$31:$31</definedName>
    <definedName name="QB_DATA_1" localSheetId="3" hidden="1">'c4-Stmt of Act. by Month'!$26:$26,'c4-Stmt of Act. by Month'!$27:$27,'c4-Stmt of Act. by Month'!$30:$30,'c4-Stmt of Act. by Month'!$31:$31,'c4-Stmt of Act. by Month'!$32:$32,'c4-Stmt of Act. by Month'!$34:$34,'c4-Stmt of Act. by Month'!$37:$37,'c4-Stmt of Act. by Month'!$38:$38,'c4-Stmt of Act. by Month'!$39:$39,'c4-Stmt of Act. by Month'!$40:$40,'c4-Stmt of Act. by Month'!$41:$41,'c4-Stmt of Act. by Month'!$42:$42,'c4-Stmt of Act. by Month'!$43:$43,'c4-Stmt of Act. by Month'!$44:$44,'c4-Stmt of Act. by Month'!$45:$45,'c4-Stmt of Act. by Month'!$46:$46</definedName>
    <definedName name="QB_DATA_1" localSheetId="1" hidden="1">'c4-Stmt of Activ. Act. vs Bud.'!$31:$31,'c4-Stmt of Activ. Act. vs Bud.'!$35:$35,'c4-Stmt of Activ. Act. vs Bud.'!$36:$36,'c4-Stmt of Activ. Act. vs Bud.'!$37:$37,'c4-Stmt of Activ. Act. vs Bud.'!$38:$38,'c4-Stmt of Activ. Act. vs Bud.'!$39:$39,'c4-Stmt of Activ. Act. vs Bud.'!$40:$40,'c4-Stmt of Activ. Act. vs Bud.'!$41:$41,'c4-Stmt of Activ. Act. vs Bud.'!$42:$42,'c4-Stmt of Activ. Act. vs Bud.'!$43:$43,'c4-Stmt of Activ. Act. vs Bud.'!$44:$44,'c4-Stmt of Activ. Act. vs Bud.'!$45:$45,'c4-Stmt of Activ. Act. vs Bud.'!$46:$46,'c4-Stmt of Activ. Act. vs Bud.'!$47:$47,'c4-Stmt of Activ. Act. vs Bud.'!$48:$48,'c4-Stmt of Activ. Act. vs Bud.'!$49:$49</definedName>
    <definedName name="QB_DATA_1" localSheetId="2" hidden="1">'c4-Stmt of Activ. by Class'!$32:$32,'c4-Stmt of Activ. by Class'!$36:$36,'c4-Stmt of Activ. by Class'!$37:$37,'c4-Stmt of Activ. by Class'!$38:$38,'c4-Stmt of Activ. by Class'!$39:$39,'c4-Stmt of Activ. by Class'!$40:$40,'c4-Stmt of Activ. by Class'!$41:$41,'c4-Stmt of Activ. by Class'!$42:$42,'c4-Stmt of Activ. by Class'!$43:$43,'c4-Stmt of Activ. by Class'!$44:$44,'c4-Stmt of Activ. by Class'!$45:$45,'c4-Stmt of Activ. by Class'!$46:$46,'c4-Stmt of Activ. by Class'!$47:$47,'c4-Stmt of Activ. by Class'!$48:$48,'c4-Stmt of Activ. by Class'!$49:$49,'c4-Stmt of Activ. by Class'!$50:$50</definedName>
    <definedName name="QB_DATA_1" localSheetId="4" hidden="1">'c4-Stmt of Fin. Pos by Month'!$44:$44,'c4-Stmt of Fin. Pos by Month'!$45:$45,'c4-Stmt of Fin. Pos by Month'!$46:$46,'c4-Stmt of Fin. Pos by Month'!$52:$52,'c4-Stmt of Fin. Pos by Month'!$53:$53,'c4-Stmt of Fin. Pos by Month'!$56:$56,'c4-Stmt of Fin. Pos by Month'!$57:$57,'c4-Stmt of Fin. Pos by Month'!$59:$59,'c4-Stmt of Fin. Pos by Month'!$60:$60,'c4-Stmt of Fin. Pos by Month'!$61:$61,'c4-Stmt of Fin. Pos by Month'!$62:$62,'c4-Stmt of Fin. Pos by Month'!$66:$66,'c4-Stmt of Fin. Pos by Month'!$70:$70,'c4-Stmt of Fin. Pos by Month'!$72:$72,'c4-Stmt of Fin. Pos by Month'!$73:$73,'c4-Stmt of Fin. Pos by Month'!$74:$74</definedName>
    <definedName name="QB_DATA_1" localSheetId="0" hidden="1">'c4-Stmt of Fin. Pos.'!$49:$49,'c4-Stmt of Fin. Pos.'!$50:$50,'c4-Stmt of Fin. Pos.'!$52:$52,'c4-Stmt of Fin. Pos.'!$53:$53,'c4-Stmt of Fin. Pos.'!$54:$54,'c4-Stmt of Fin. Pos.'!$58:$58,'c4-Stmt of Fin. Pos.'!$62:$62,'c4-Stmt of Fin. Pos.'!$64:$64,'c4-Stmt of Fin. Pos.'!$65:$65,'c4-Stmt of Fin. Pos.'!$66:$66,'c4-Stmt of Fin. Pos.'!$68:$68</definedName>
    <definedName name="QB_DATA_2" localSheetId="5" hidden="1">'c4-AR Aging'!$32:$32,'c4-AR Aging'!$33:$33,'c4-AR Aging'!#REF!,'c4-AR Aging'!$34:$34,'c4-AR Aging'!$35:$35,'c4-AR Aging'!$36:$36,'c4-AR Aging'!$37:$37,'c4-AR Aging'!$38:$38,'c4-AR Aging'!$39:$39,'c4-AR Aging'!$40:$40,'c4-AR Aging'!$41:$41,'c4-AR Aging'!$42:$42,'c4-AR Aging'!$43:$43,'c4-AR Aging'!$44:$44,'c4-AR Aging'!$45:$45,'c4-AR Aging'!$46:$46</definedName>
    <definedName name="QB_DATA_2" localSheetId="3" hidden="1">'c4-Stmt of Act. by Month'!$47:$47,'c4-Stmt of Act. by Month'!$48:$48,'c4-Stmt of Act. by Month'!$49:$49,'c4-Stmt of Act. by Month'!$50:$50,'c4-Stmt of Act. by Month'!$51:$51,'c4-Stmt of Act. by Month'!$52:$52,'c4-Stmt of Act. by Month'!$53:$53,'c4-Stmt of Act. by Month'!$54:$54,'c4-Stmt of Act. by Month'!$57:$57</definedName>
    <definedName name="QB_DATA_2" localSheetId="1" hidden="1">'c4-Stmt of Activ. Act. vs Bud.'!$50:$50</definedName>
    <definedName name="QB_DATA_2" localSheetId="2" hidden="1">'c4-Stmt of Activ. by Class'!$51:$51</definedName>
    <definedName name="QB_DATA_2" localSheetId="4" hidden="1">'c4-Stmt of Fin. Pos by Month'!$75:$75,'c4-Stmt of Fin. Pos by Month'!$78:$78,'c4-Stmt of Fin. Pos by Month'!$80:$80</definedName>
    <definedName name="QB_DATA_3" localSheetId="5" hidden="1">'c4-AR Aging'!$47:$47,'c4-AR Aging'!$48:$48,'c4-AR Aging'!$49:$49,'c4-AR Aging'!$50:$50,'c4-AR Aging'!$51:$51,'c4-AR Aging'!$52:$52,'c4-AR Aging'!$53:$53,'c4-AR Aging'!$54:$54,'c4-AR Aging'!$55:$55,'c4-AR Aging'!$56:$56,'c4-AR Aging'!#REF!,'c4-AR Aging'!$57:$57,'c4-AR Aging'!$58:$58,'c4-AR Aging'!$59:$59,'c4-AR Aging'!$60:$60,'c4-AR Aging'!$61:$61</definedName>
    <definedName name="QB_DATA_4" localSheetId="5" hidden="1">'c4-AR Aging'!$62:$62,'c4-AR Aging'!$63:$63,'c4-AR Aging'!$64:$64,'c4-AR Aging'!$65:$65,'c4-AR Aging'!$66:$66,'c4-AR Aging'!$67:$67,'c4-AR Aging'!$68:$68,'c4-AR Aging'!$69:$69,'c4-AR Aging'!$70:$70,'c4-AR Aging'!$71:$71,'c4-AR Aging'!$72:$72,'c4-AR Aging'!$73:$73,'c4-AR Aging'!$74:$74,'c4-AR Aging'!$75:$75,'c4-AR Aging'!$76:$76,'c4-AR Aging'!$77:$77</definedName>
    <definedName name="QB_DATA_5" localSheetId="5" hidden="1">'c4-AR Aging'!$78:$78,'c4-AR Aging'!$79:$79,'c4-AR Aging'!$80:$80,'c4-AR Aging'!$81:$81,'c4-AR Aging'!$82:$82,'c4-AR Aging'!$83:$83,'c4-AR Aging'!$84:$84,'c4-AR Aging'!$85:$85,'c4-AR Aging'!$86:$86,'c4-AR Aging'!$87:$87,'c4-AR Aging'!$88:$88,'c4-AR Aging'!$89:$89</definedName>
    <definedName name="QB_FORMULA_0" localSheetId="6" hidden="1">'c4-AP Aging'!$M$2,'c4-AP Aging'!$M$3,'c4-AP Aging'!$M$4,'c4-AP Aging'!$M$5,'c4-AP Aging'!$M$6,'c4-AP Aging'!$M$7,'c4-AP Aging'!$M$8,'c4-AP Aging'!$M$9,'c4-AP Aging'!$M$10,'c4-AP Aging'!$M$11,'c4-AP Aging'!$C$12,'c4-AP Aging'!$E$12,'c4-AP Aging'!$G$12,'c4-AP Aging'!$I$12,'c4-AP Aging'!$K$12,'c4-AP Aging'!$M$12</definedName>
    <definedName name="QB_FORMULA_0" localSheetId="5" hidden="1">'c4-AR Aging'!#REF!,'c4-AR Aging'!#REF!,'c4-AR Aging'!$M$2,'c4-AR Aging'!$M$3,'c4-AR Aging'!$M$4,'c4-AR Aging'!$M$5,'c4-AR Aging'!$M$6,'c4-AR Aging'!$M$7,'c4-AR Aging'!$M$8,'c4-AR Aging'!$M$9,'c4-AR Aging'!$M$10,'c4-AR Aging'!$M$11,'c4-AR Aging'!$M$12,'c4-AR Aging'!$M$13,'c4-AR Aging'!$M$14,'c4-AR Aging'!$M$15</definedName>
    <definedName name="QB_FORMULA_0" localSheetId="3" hidden="1">'c4-Stmt of Act. by Month'!$AF$5,'c4-Stmt of Act. by Month'!$AF$6,'c4-Stmt of Act. by Month'!$AF$7,'c4-Stmt of Act. by Month'!$AF$8,'c4-Stmt of Act. by Month'!$H$9,'c4-Stmt of Act. by Month'!$J$9,'c4-Stmt of Act. by Month'!$L$9,'c4-Stmt of Act. by Month'!$N$9,'c4-Stmt of Act. by Month'!$P$9,'c4-Stmt of Act. by Month'!$R$9,'c4-Stmt of Act. by Month'!$T$9,'c4-Stmt of Act. by Month'!$V$9,'c4-Stmt of Act. by Month'!$X$9,'c4-Stmt of Act. by Month'!$Z$9,'c4-Stmt of Act. by Month'!$AB$9,'c4-Stmt of Act. by Month'!$AD$9</definedName>
    <definedName name="QB_FORMULA_0" localSheetId="1" hidden="1">'c4-Stmt of Activ. Act. vs Bud.'!$L$6,'c4-Stmt of Activ. Act. vs Bud.'!$N$6,'c4-Stmt of Activ. Act. vs Bud.'!$L$7,'c4-Stmt of Activ. Act. vs Bud.'!$N$7,'c4-Stmt of Activ. Act. vs Bud.'!$L$8,'c4-Stmt of Activ. Act. vs Bud.'!$N$8,'c4-Stmt of Activ. Act. vs Bud.'!$H$9,'c4-Stmt of Activ. Act. vs Bud.'!$J$9,'c4-Stmt of Activ. Act. vs Bud.'!$L$9,'c4-Stmt of Activ. Act. vs Bud.'!$N$9,'c4-Stmt of Activ. Act. vs Bud.'!$L$11,'c4-Stmt of Activ. Act. vs Bud.'!$N$11,'c4-Stmt of Activ. Act. vs Bud.'!$L$12,'c4-Stmt of Activ. Act. vs Bud.'!$N$12,'c4-Stmt of Activ. Act. vs Bud.'!$L$14,'c4-Stmt of Activ. Act. vs Bud.'!$N$14</definedName>
    <definedName name="QB_FORMULA_0" localSheetId="2" hidden="1">'c4-Stmt of Activ. by Class'!$P$7,'c4-Stmt of Activ. by Class'!$R$7,'c4-Stmt of Activ. by Class'!$AJ$7,'c4-Stmt of Activ. by Class'!$BH$7,'c4-Stmt of Activ. by Class'!$BX$7,'c4-Stmt of Activ. by Class'!$CB$7,'c4-Stmt of Activ. by Class'!$CR$7,'c4-Stmt of Activ. by Class'!$CZ$7,'c4-Stmt of Activ. by Class'!$DB$7,'c4-Stmt of Activ. by Class'!$P$8,'c4-Stmt of Activ. by Class'!$R$8,'c4-Stmt of Activ. by Class'!$AJ$8,'c4-Stmt of Activ. by Class'!$BH$8,'c4-Stmt of Activ. by Class'!$BX$8,'c4-Stmt of Activ. by Class'!$CB$8,'c4-Stmt of Activ. by Class'!$CR$8</definedName>
    <definedName name="QB_FORMULA_0" localSheetId="4" hidden="1">'c4-Stmt of Fin. Pos by Month'!$H$9,'c4-Stmt of Fin. Pos by Month'!$J$9,'c4-Stmt of Fin. Pos by Month'!$L$9,'c4-Stmt of Fin. Pos by Month'!$N$9,'c4-Stmt of Fin. Pos by Month'!$P$9,'c4-Stmt of Fin. Pos by Month'!$R$9,'c4-Stmt of Fin. Pos by Month'!$T$9,'c4-Stmt of Fin. Pos by Month'!$V$9,'c4-Stmt of Fin. Pos by Month'!$X$9,'c4-Stmt of Fin. Pos by Month'!$Z$9,'c4-Stmt of Fin. Pos by Month'!$AB$9,'c4-Stmt of Fin. Pos by Month'!$AD$9,'c4-Stmt of Fin. Pos by Month'!$H$10,'c4-Stmt of Fin. Pos by Month'!$J$10,'c4-Stmt of Fin. Pos by Month'!$L$10,'c4-Stmt of Fin. Pos by Month'!$N$10</definedName>
    <definedName name="QB_FORMULA_0" localSheetId="0" hidden="1">'c4-Stmt of Fin. Pos.'!$H$9,'c4-Stmt of Fin. Pos.'!$H$10,'c4-Stmt of Fin. Pos.'!$H$13,'c4-Stmt of Fin. Pos.'!$H$20,'c4-Stmt of Fin. Pos.'!$H$23,'c4-Stmt of Fin. Pos.'!$H$24,'c4-Stmt of Fin. Pos.'!$H$28,'c4-Stmt of Fin. Pos.'!$H$31,'c4-Stmt of Fin. Pos.'!$H$32,'c4-Stmt of Fin. Pos.'!$H$38,'c4-Stmt of Fin. Pos.'!$H$44,'c4-Stmt of Fin. Pos.'!$H$45,'c4-Stmt of Fin. Pos.'!$H$46,'c4-Stmt of Fin. Pos.'!$H$51,'c4-Stmt of Fin. Pos.'!$H$55,'c4-Stmt of Fin. Pos.'!$H$56</definedName>
    <definedName name="QB_FORMULA_1" localSheetId="5" hidden="1">'c4-AR Aging'!$M$16,'c4-AR Aging'!$M$17,'c4-AR Aging'!$M$18,'c4-AR Aging'!$M$19,'c4-AR Aging'!$M$20,'c4-AR Aging'!$M$21,'c4-AR Aging'!$M$22,'c4-AR Aging'!$M$23,'c4-AR Aging'!$M$24,'c4-AR Aging'!$M$25,'c4-AR Aging'!$M$26,'c4-AR Aging'!$M$27,'c4-AR Aging'!$M$28,'c4-AR Aging'!$M$29,'c4-AR Aging'!$M$30,'c4-AR Aging'!$M$31</definedName>
    <definedName name="QB_FORMULA_1" localSheetId="3" hidden="1">'c4-Stmt of Act. by Month'!$AF$9,'c4-Stmt of Act. by Month'!$AF$11,'c4-Stmt of Act. by Month'!$AF$12,'c4-Stmt of Act. by Month'!$AF$13,'c4-Stmt of Act. by Month'!$AF$14,'c4-Stmt of Act. by Month'!$AF$15,'c4-Stmt of Act. by Month'!$H$16,'c4-Stmt of Act. by Month'!$J$16,'c4-Stmt of Act. by Month'!$L$16,'c4-Stmt of Act. by Month'!$N$16,'c4-Stmt of Act. by Month'!$P$16,'c4-Stmt of Act. by Month'!$R$16,'c4-Stmt of Act. by Month'!$T$16,'c4-Stmt of Act. by Month'!$V$16,'c4-Stmt of Act. by Month'!$X$16,'c4-Stmt of Act. by Month'!$Z$16</definedName>
    <definedName name="QB_FORMULA_1" localSheetId="1" hidden="1">'c4-Stmt of Activ. Act. vs Bud.'!$H$15,'c4-Stmt of Activ. Act. vs Bud.'!$J$15,'c4-Stmt of Activ. Act. vs Bud.'!$L$15,'c4-Stmt of Activ. Act. vs Bud.'!$N$15,'c4-Stmt of Activ. Act. vs Bud.'!$L$17,'c4-Stmt of Activ. Act. vs Bud.'!$N$17,'c4-Stmt of Activ. Act. vs Bud.'!$L$19,'c4-Stmt of Activ. Act. vs Bud.'!$N$19,'c4-Stmt of Activ. Act. vs Bud.'!$L$22,'c4-Stmt of Activ. Act. vs Bud.'!$N$22,'c4-Stmt of Activ. Act. vs Bud.'!$L$23,'c4-Stmt of Activ. Act. vs Bud.'!$N$23,'c4-Stmt of Activ. Act. vs Bud.'!$L$24,'c4-Stmt of Activ. Act. vs Bud.'!$N$24,'c4-Stmt of Activ. Act. vs Bud.'!$H$25,'c4-Stmt of Activ. Act. vs Bud.'!$J$25</definedName>
    <definedName name="QB_FORMULA_1" localSheetId="2" hidden="1">'c4-Stmt of Activ. by Class'!$CZ$8,'c4-Stmt of Activ. by Class'!$DB$8,'c4-Stmt of Activ. by Class'!$P$9,'c4-Stmt of Activ. by Class'!$R$9,'c4-Stmt of Activ. by Class'!$AJ$9,'c4-Stmt of Activ. by Class'!$BH$9,'c4-Stmt of Activ. by Class'!$BX$9,'c4-Stmt of Activ. by Class'!$CB$9,'c4-Stmt of Activ. by Class'!$CR$9,'c4-Stmt of Activ. by Class'!$CZ$9,'c4-Stmt of Activ. by Class'!$DB$9,'c4-Stmt of Activ. by Class'!$H$10,'c4-Stmt of Activ. by Class'!$L$10,'c4-Stmt of Activ. by Class'!$N$10,'c4-Stmt of Activ. by Class'!$P$10,'c4-Stmt of Activ. by Class'!$R$10</definedName>
    <definedName name="QB_FORMULA_1" localSheetId="4" hidden="1">'c4-Stmt of Fin. Pos by Month'!$P$10,'c4-Stmt of Fin. Pos by Month'!$R$10,'c4-Stmt of Fin. Pos by Month'!$T$10,'c4-Stmt of Fin. Pos by Month'!$V$10,'c4-Stmt of Fin. Pos by Month'!$X$10,'c4-Stmt of Fin. Pos by Month'!$Z$10,'c4-Stmt of Fin. Pos by Month'!$AB$10,'c4-Stmt of Fin. Pos by Month'!$AD$10,'c4-Stmt of Fin. Pos by Month'!$H$13,'c4-Stmt of Fin. Pos by Month'!$J$13,'c4-Stmt of Fin. Pos by Month'!$L$13,'c4-Stmt of Fin. Pos by Month'!$N$13,'c4-Stmt of Fin. Pos by Month'!$P$13,'c4-Stmt of Fin. Pos by Month'!$R$13,'c4-Stmt of Fin. Pos by Month'!$T$13,'c4-Stmt of Fin. Pos by Month'!$V$13</definedName>
    <definedName name="QB_FORMULA_1" localSheetId="0" hidden="1">'c4-Stmt of Fin. Pos.'!$H$59,'c4-Stmt of Fin. Pos.'!$H$60,'c4-Stmt of Fin. Pos.'!$H$67,'c4-Stmt of Fin. Pos.'!$H$69,'c4-Stmt of Fin. Pos.'!$H$70</definedName>
    <definedName name="QB_FORMULA_10" localSheetId="2" hidden="1">'c4-Stmt of Activ. by Class'!$DB$21,'c4-Stmt of Activ. by Class'!$P$23,'c4-Stmt of Activ. by Class'!$AJ$23,'c4-Stmt of Activ. by Class'!$BH$23,'c4-Stmt of Activ. by Class'!$BJ$23,'c4-Stmt of Activ. by Class'!$BX$23,'c4-Stmt of Activ. by Class'!$CB$23,'c4-Stmt of Activ. by Class'!$CD$23,'c4-Stmt of Activ. by Class'!$CR$23,'c4-Stmt of Activ. by Class'!$CZ$23,'c4-Stmt of Activ. by Class'!$DB$23,'c4-Stmt of Activ. by Class'!$P$24,'c4-Stmt of Activ. by Class'!$AJ$24,'c4-Stmt of Activ. by Class'!$BH$24,'c4-Stmt of Activ. by Class'!$BJ$24,'c4-Stmt of Activ. by Class'!$BX$24</definedName>
    <definedName name="QB_FORMULA_10" localSheetId="4" hidden="1">'c4-Stmt of Fin. Pos by Month'!$P$54,'c4-Stmt of Fin. Pos by Month'!$R$54,'c4-Stmt of Fin. Pos by Month'!$T$54,'c4-Stmt of Fin. Pos by Month'!$V$54,'c4-Stmt of Fin. Pos by Month'!$X$54,'c4-Stmt of Fin. Pos by Month'!$Z$54,'c4-Stmt of Fin. Pos by Month'!$AB$54,'c4-Stmt of Fin. Pos by Month'!$AD$54,'c4-Stmt of Fin. Pos by Month'!$H$58,'c4-Stmt of Fin. Pos by Month'!$J$58,'c4-Stmt of Fin. Pos by Month'!$L$58,'c4-Stmt of Fin. Pos by Month'!$N$58,'c4-Stmt of Fin. Pos by Month'!$P$58,'c4-Stmt of Fin. Pos by Month'!$R$58,'c4-Stmt of Fin. Pos by Month'!$T$58,'c4-Stmt of Fin. Pos by Month'!$V$58</definedName>
    <definedName name="QB_FORMULA_11" localSheetId="2" hidden="1">'c4-Stmt of Activ. by Class'!$CB$24,'c4-Stmt of Activ. by Class'!$CD$24,'c4-Stmt of Activ. by Class'!$CR$24,'c4-Stmt of Activ. by Class'!$CZ$24,'c4-Stmt of Activ. by Class'!$DB$24,'c4-Stmt of Activ. by Class'!$P$25,'c4-Stmt of Activ. by Class'!$AJ$25,'c4-Stmt of Activ. by Class'!$BH$25,'c4-Stmt of Activ. by Class'!$BJ$25,'c4-Stmt of Activ. by Class'!$BX$25,'c4-Stmt of Activ. by Class'!$CB$25,'c4-Stmt of Activ. by Class'!$CD$25,'c4-Stmt of Activ. by Class'!$CR$25,'c4-Stmt of Activ. by Class'!$CZ$25,'c4-Stmt of Activ. by Class'!$DB$25,'c4-Stmt of Activ. by Class'!$H$26</definedName>
    <definedName name="QB_FORMULA_11" localSheetId="4" hidden="1">'c4-Stmt of Fin. Pos by Month'!$X$58,'c4-Stmt of Fin. Pos by Month'!$Z$58,'c4-Stmt of Fin. Pos by Month'!$AB$58,'c4-Stmt of Fin. Pos by Month'!$AD$58,'c4-Stmt of Fin. Pos by Month'!$H$63,'c4-Stmt of Fin. Pos by Month'!$J$63,'c4-Stmt of Fin. Pos by Month'!$L$63,'c4-Stmt of Fin. Pos by Month'!$N$63,'c4-Stmt of Fin. Pos by Month'!$P$63,'c4-Stmt of Fin. Pos by Month'!$R$63,'c4-Stmt of Fin. Pos by Month'!$T$63,'c4-Stmt of Fin. Pos by Month'!$V$63,'c4-Stmt of Fin. Pos by Month'!$X$63,'c4-Stmt of Fin. Pos by Month'!$Z$63,'c4-Stmt of Fin. Pos by Month'!$AB$63,'c4-Stmt of Fin. Pos by Month'!$AD$63</definedName>
    <definedName name="QB_FORMULA_12" localSheetId="2" hidden="1">'c4-Stmt of Activ. by Class'!$L$26,'c4-Stmt of Activ. by Class'!$P$26,'c4-Stmt of Activ. by Class'!$T$26,'c4-Stmt of Activ. by Class'!$X$26,'c4-Stmt of Activ. by Class'!$AB$26,'c4-Stmt of Activ. by Class'!$AF$26,'c4-Stmt of Activ. by Class'!$AJ$26,'c4-Stmt of Activ. by Class'!$AN$26,'c4-Stmt of Activ. by Class'!$AR$26,'c4-Stmt of Activ. by Class'!$AV$26,'c4-Stmt of Activ. by Class'!$AX$26,'c4-Stmt of Activ. by Class'!$AZ$26,'c4-Stmt of Activ. by Class'!$BB$26,'c4-Stmt of Activ. by Class'!$BD$26,'c4-Stmt of Activ. by Class'!$BH$26,'c4-Stmt of Activ. by Class'!$BJ$26</definedName>
    <definedName name="QB_FORMULA_12" localSheetId="4" hidden="1">'c4-Stmt of Fin. Pos by Month'!$H$64,'c4-Stmt of Fin. Pos by Month'!$J$64,'c4-Stmt of Fin. Pos by Month'!$L$64,'c4-Stmt of Fin. Pos by Month'!$N$64,'c4-Stmt of Fin. Pos by Month'!$P$64,'c4-Stmt of Fin. Pos by Month'!$R$64,'c4-Stmt of Fin. Pos by Month'!$T$64,'c4-Stmt of Fin. Pos by Month'!$V$64,'c4-Stmt of Fin. Pos by Month'!$X$64,'c4-Stmt of Fin. Pos by Month'!$Z$64,'c4-Stmt of Fin. Pos by Month'!$AB$64,'c4-Stmt of Fin. Pos by Month'!$AD$64,'c4-Stmt of Fin. Pos by Month'!$H$67,'c4-Stmt of Fin. Pos by Month'!$J$67,'c4-Stmt of Fin. Pos by Month'!$L$67,'c4-Stmt of Fin. Pos by Month'!$N$67</definedName>
    <definedName name="QB_FORMULA_13" localSheetId="2" hidden="1">'c4-Stmt of Activ. by Class'!$BL$26,'c4-Stmt of Activ. by Class'!$BP$26,'c4-Stmt of Activ. by Class'!$BT$26,'c4-Stmt of Activ. by Class'!$BX$26,'c4-Stmt of Activ. by Class'!$CB$26,'c4-Stmt of Activ. by Class'!$CD$26,'c4-Stmt of Activ. by Class'!$CF$26,'c4-Stmt of Activ. by Class'!$CJ$26,'c4-Stmt of Activ. by Class'!$CN$26,'c4-Stmt of Activ. by Class'!$CR$26,'c4-Stmt of Activ. by Class'!$CV$26,'c4-Stmt of Activ. by Class'!$CX$26,'c4-Stmt of Activ. by Class'!$CZ$26,'c4-Stmt of Activ. by Class'!$DB$26,'c4-Stmt of Activ. by Class'!$H$27,'c4-Stmt of Activ. by Class'!$L$27</definedName>
    <definedName name="QB_FORMULA_13" localSheetId="4" hidden="1">'c4-Stmt of Fin. Pos by Month'!$P$67,'c4-Stmt of Fin. Pos by Month'!$R$67,'c4-Stmt of Fin. Pos by Month'!$T$67,'c4-Stmt of Fin. Pos by Month'!$V$67,'c4-Stmt of Fin. Pos by Month'!$X$67,'c4-Stmt of Fin. Pos by Month'!$Z$67,'c4-Stmt of Fin. Pos by Month'!$AB$67,'c4-Stmt of Fin. Pos by Month'!$AD$67,'c4-Stmt of Fin. Pos by Month'!$H$68,'c4-Stmt of Fin. Pos by Month'!$J$68,'c4-Stmt of Fin. Pos by Month'!$L$68,'c4-Stmt of Fin. Pos by Month'!$N$68,'c4-Stmt of Fin. Pos by Month'!$P$68,'c4-Stmt of Fin. Pos by Month'!$R$68,'c4-Stmt of Fin. Pos by Month'!$T$68,'c4-Stmt of Fin. Pos by Month'!$V$68</definedName>
    <definedName name="QB_FORMULA_14" localSheetId="2" hidden="1">'c4-Stmt of Activ. by Class'!$N$27,'c4-Stmt of Activ. by Class'!$P$27,'c4-Stmt of Activ. by Class'!$R$27,'c4-Stmt of Activ. by Class'!$T$27,'c4-Stmt of Activ. by Class'!$V$27,'c4-Stmt of Activ. by Class'!$X$27,'c4-Stmt of Activ. by Class'!$AB$27,'c4-Stmt of Activ. by Class'!$AF$27,'c4-Stmt of Activ. by Class'!$AJ$27,'c4-Stmt of Activ. by Class'!$AN$27,'c4-Stmt of Activ. by Class'!$AR$27,'c4-Stmt of Activ. by Class'!$AV$27,'c4-Stmt of Activ. by Class'!$AX$27,'c4-Stmt of Activ. by Class'!$AZ$27,'c4-Stmt of Activ. by Class'!$BB$27,'c4-Stmt of Activ. by Class'!$BD$27</definedName>
    <definedName name="QB_FORMULA_14" localSheetId="4" hidden="1">'c4-Stmt of Fin. Pos by Month'!$X$68,'c4-Stmt of Fin. Pos by Month'!$Z$68,'c4-Stmt of Fin. Pos by Month'!$AB$68,'c4-Stmt of Fin. Pos by Month'!$AD$68,'c4-Stmt of Fin. Pos by Month'!$H$76,'c4-Stmt of Fin. Pos by Month'!$J$76,'c4-Stmt of Fin. Pos by Month'!$L$76,'c4-Stmt of Fin. Pos by Month'!$N$76,'c4-Stmt of Fin. Pos by Month'!$P$76,'c4-Stmt of Fin. Pos by Month'!$R$76,'c4-Stmt of Fin. Pos by Month'!$T$76,'c4-Stmt of Fin. Pos by Month'!$V$76,'c4-Stmt of Fin. Pos by Month'!$X$76,'c4-Stmt of Fin. Pos by Month'!$Z$76,'c4-Stmt of Fin. Pos by Month'!$AB$76,'c4-Stmt of Fin. Pos by Month'!$AD$76</definedName>
    <definedName name="QB_FORMULA_15" localSheetId="2" hidden="1">'c4-Stmt of Activ. by Class'!$BH$27,'c4-Stmt of Activ. by Class'!$BJ$27,'c4-Stmt of Activ. by Class'!$BL$27,'c4-Stmt of Activ. by Class'!$BP$27,'c4-Stmt of Activ. by Class'!$BT$27,'c4-Stmt of Activ. by Class'!$BX$27,'c4-Stmt of Activ. by Class'!$CB$27,'c4-Stmt of Activ. by Class'!$CD$27,'c4-Stmt of Activ. by Class'!$CF$27,'c4-Stmt of Activ. by Class'!$CJ$27,'c4-Stmt of Activ. by Class'!$CN$27,'c4-Stmt of Activ. by Class'!$CR$27,'c4-Stmt of Activ. by Class'!$CV$27,'c4-Stmt of Activ. by Class'!$CX$27,'c4-Stmt of Activ. by Class'!$CZ$27,'c4-Stmt of Activ. by Class'!$DB$27</definedName>
    <definedName name="QB_FORMULA_15" localSheetId="4" hidden="1">'c4-Stmt of Fin. Pos by Month'!$H$79,'c4-Stmt of Fin. Pos by Month'!$J$79,'c4-Stmt of Fin. Pos by Month'!$L$79,'c4-Stmt of Fin. Pos by Month'!$N$79,'c4-Stmt of Fin. Pos by Month'!$P$79,'c4-Stmt of Fin. Pos by Month'!$R$79,'c4-Stmt of Fin. Pos by Month'!$T$79,'c4-Stmt of Fin. Pos by Month'!$V$79,'c4-Stmt of Fin. Pos by Month'!$X$79,'c4-Stmt of Fin. Pos by Month'!$Z$79,'c4-Stmt of Fin. Pos by Month'!$AB$79,'c4-Stmt of Fin. Pos by Month'!$AD$79,'c4-Stmt of Fin. Pos by Month'!$H$81,'c4-Stmt of Fin. Pos by Month'!$J$81,'c4-Stmt of Fin. Pos by Month'!$L$81,'c4-Stmt of Fin. Pos by Month'!$N$81</definedName>
    <definedName name="QB_FORMULA_16" localSheetId="2" hidden="1">'c4-Stmt of Activ. by Class'!$P$28,'c4-Stmt of Activ. by Class'!$R$28,'c4-Stmt of Activ. by Class'!$AJ$28,'c4-Stmt of Activ. by Class'!$BH$28,'c4-Stmt of Activ. by Class'!$BX$28,'c4-Stmt of Activ. by Class'!$CB$28,'c4-Stmt of Activ. by Class'!$CR$28,'c4-Stmt of Activ. by Class'!$CZ$28,'c4-Stmt of Activ. by Class'!$DB$28,'c4-Stmt of Activ. by Class'!$P$29,'c4-Stmt of Activ. by Class'!$R$29,'c4-Stmt of Activ. by Class'!$AJ$29,'c4-Stmt of Activ. by Class'!$BH$29,'c4-Stmt of Activ. by Class'!$BX$29,'c4-Stmt of Activ. by Class'!$CB$29,'c4-Stmt of Activ. by Class'!$CR$29</definedName>
    <definedName name="QB_FORMULA_16" localSheetId="4" hidden="1">'c4-Stmt of Fin. Pos by Month'!$P$81,'c4-Stmt of Fin. Pos by Month'!$R$81,'c4-Stmt of Fin. Pos by Month'!$T$81,'c4-Stmt of Fin. Pos by Month'!$V$81,'c4-Stmt of Fin. Pos by Month'!$X$81,'c4-Stmt of Fin. Pos by Month'!$Z$81,'c4-Stmt of Fin. Pos by Month'!$AB$81,'c4-Stmt of Fin. Pos by Month'!$AD$81,'c4-Stmt of Fin. Pos by Month'!$H$82,'c4-Stmt of Fin. Pos by Month'!$J$82,'c4-Stmt of Fin. Pos by Month'!$L$82,'c4-Stmt of Fin. Pos by Month'!$N$82,'c4-Stmt of Fin. Pos by Month'!$P$82,'c4-Stmt of Fin. Pos by Month'!$R$82,'c4-Stmt of Fin. Pos by Month'!$T$82,'c4-Stmt of Fin. Pos by Month'!$V$82</definedName>
    <definedName name="QB_FORMULA_17" localSheetId="2" hidden="1">'c4-Stmt of Activ. by Class'!$CZ$29,'c4-Stmt of Activ. by Class'!$DB$29,'c4-Stmt of Activ. by Class'!$H$30,'c4-Stmt of Activ. by Class'!$L$30,'c4-Stmt of Activ. by Class'!$N$30,'c4-Stmt of Activ. by Class'!$P$30,'c4-Stmt of Activ. by Class'!$R$30,'c4-Stmt of Activ. by Class'!$T$30,'c4-Stmt of Activ. by Class'!$V$30,'c4-Stmt of Activ. by Class'!$X$30,'c4-Stmt of Activ. by Class'!$AB$30,'c4-Stmt of Activ. by Class'!$AF$30,'c4-Stmt of Activ. by Class'!$AJ$30,'c4-Stmt of Activ. by Class'!$AN$30,'c4-Stmt of Activ. by Class'!$AR$30,'c4-Stmt of Activ. by Class'!$AV$30</definedName>
    <definedName name="QB_FORMULA_17" localSheetId="4" hidden="1">'c4-Stmt of Fin. Pos by Month'!$X$82,'c4-Stmt of Fin. Pos by Month'!$Z$82,'c4-Stmt of Fin. Pos by Month'!$AB$82,'c4-Stmt of Fin. Pos by Month'!$AD$82</definedName>
    <definedName name="QB_FORMULA_18" localSheetId="2" hidden="1">'c4-Stmt of Activ. by Class'!$AX$30,'c4-Stmt of Activ. by Class'!$AZ$30,'c4-Stmt of Activ. by Class'!$BB$30,'c4-Stmt of Activ. by Class'!$BD$30,'c4-Stmt of Activ. by Class'!$BH$30,'c4-Stmt of Activ. by Class'!$BJ$30,'c4-Stmt of Activ. by Class'!$BL$30,'c4-Stmt of Activ. by Class'!$BP$30,'c4-Stmt of Activ. by Class'!$BR$30,'c4-Stmt of Activ. by Class'!$BT$30,'c4-Stmt of Activ. by Class'!$BV$30,'c4-Stmt of Activ. by Class'!$BX$30,'c4-Stmt of Activ. by Class'!$BZ$30,'c4-Stmt of Activ. by Class'!$CB$30,'c4-Stmt of Activ. by Class'!$CD$30,'c4-Stmt of Activ. by Class'!$CF$30</definedName>
    <definedName name="QB_FORMULA_19" localSheetId="2" hidden="1">'c4-Stmt of Activ. by Class'!$CJ$30,'c4-Stmt of Activ. by Class'!$CN$30,'c4-Stmt of Activ. by Class'!$CR$30,'c4-Stmt of Activ. by Class'!$CV$30,'c4-Stmt of Activ. by Class'!$CX$30,'c4-Stmt of Activ. by Class'!$CZ$30,'c4-Stmt of Activ. by Class'!$DB$30,'c4-Stmt of Activ. by Class'!$P$32,'c4-Stmt of Activ. by Class'!$AJ$32,'c4-Stmt of Activ. by Class'!$BH$32,'c4-Stmt of Activ. by Class'!$BX$32,'c4-Stmt of Activ. by Class'!$CB$32,'c4-Stmt of Activ. by Class'!$CR$32,'c4-Stmt of Activ. by Class'!$CZ$32,'c4-Stmt of Activ. by Class'!$DB$32,'c4-Stmt of Activ. by Class'!$H$33</definedName>
    <definedName name="QB_FORMULA_2" localSheetId="5" hidden="1">'c4-AR Aging'!$M$32,'c4-AR Aging'!$M$33,'c4-AR Aging'!#REF!,'c4-AR Aging'!$M$34,'c4-AR Aging'!$M$35,'c4-AR Aging'!$M$36,'c4-AR Aging'!$M$37,'c4-AR Aging'!$M$38,'c4-AR Aging'!$M$39,'c4-AR Aging'!$M$40,'c4-AR Aging'!$M$41,'c4-AR Aging'!$M$42,'c4-AR Aging'!$M$43,'c4-AR Aging'!$M$44,'c4-AR Aging'!$M$45,'c4-AR Aging'!$M$46</definedName>
    <definedName name="QB_FORMULA_2" localSheetId="3" hidden="1">'c4-Stmt of Act. by Month'!$AB$16,'c4-Stmt of Act. by Month'!$AD$16,'c4-Stmt of Act. by Month'!$AF$16,'c4-Stmt of Act. by Month'!$AF$18,'c4-Stmt of Act. by Month'!$AF$19,'c4-Stmt of Act. by Month'!$AF$20,'c4-Stmt of Act. by Month'!$AF$21,'c4-Stmt of Act. by Month'!$AF$22,'c4-Stmt of Act. by Month'!$AF$23,'c4-Stmt of Act. by Month'!$AF$25,'c4-Stmt of Act. by Month'!$AF$26,'c4-Stmt of Act. by Month'!$AF$27,'c4-Stmt of Act. by Month'!$H$28,'c4-Stmt of Act. by Month'!$J$28,'c4-Stmt of Act. by Month'!$L$28,'c4-Stmt of Act. by Month'!$N$28</definedName>
    <definedName name="QB_FORMULA_2" localSheetId="1" hidden="1">'c4-Stmt of Activ. Act. vs Bud.'!$L$25,'c4-Stmt of Activ. Act. vs Bud.'!$N$25,'c4-Stmt of Activ. Act. vs Bud.'!$H$26,'c4-Stmt of Activ. Act. vs Bud.'!$J$26,'c4-Stmt of Activ. Act. vs Bud.'!$L$26,'c4-Stmt of Activ. Act. vs Bud.'!$N$26,'c4-Stmt of Activ. Act. vs Bud.'!$L$27,'c4-Stmt of Activ. Act. vs Bud.'!$N$27,'c4-Stmt of Activ. Act. vs Bud.'!$L$28,'c4-Stmt of Activ. Act. vs Bud.'!$N$28,'c4-Stmt of Activ. Act. vs Bud.'!$H$29,'c4-Stmt of Activ. Act. vs Bud.'!$J$29,'c4-Stmt of Activ. Act. vs Bud.'!$L$29,'c4-Stmt of Activ. Act. vs Bud.'!$N$29,'c4-Stmt of Activ. Act. vs Bud.'!$H$32,'c4-Stmt of Activ. Act. vs Bud.'!$H$33</definedName>
    <definedName name="QB_FORMULA_2" localSheetId="2" hidden="1">'c4-Stmt of Activ. by Class'!$T$10,'c4-Stmt of Activ. by Class'!$X$10,'c4-Stmt of Activ. by Class'!$AB$10,'c4-Stmt of Activ. by Class'!$AF$10,'c4-Stmt of Activ. by Class'!$AJ$10,'c4-Stmt of Activ. by Class'!$AN$10,'c4-Stmt of Activ. by Class'!$AR$10,'c4-Stmt of Activ. by Class'!$AV$10,'c4-Stmt of Activ. by Class'!$AZ$10,'c4-Stmt of Activ. by Class'!$BD$10,'c4-Stmt of Activ. by Class'!$BH$10,'c4-Stmt of Activ. by Class'!$BL$10,'c4-Stmt of Activ. by Class'!$BP$10,'c4-Stmt of Activ. by Class'!$BT$10,'c4-Stmt of Activ. by Class'!$BX$10,'c4-Stmt of Activ. by Class'!$CB$10</definedName>
    <definedName name="QB_FORMULA_2" localSheetId="4" hidden="1">'c4-Stmt of Fin. Pos by Month'!$X$13,'c4-Stmt of Fin. Pos by Month'!$Z$13,'c4-Stmt of Fin. Pos by Month'!$AB$13,'c4-Stmt of Fin. Pos by Month'!$AD$13,'c4-Stmt of Fin. Pos by Month'!$H$21,'c4-Stmt of Fin. Pos by Month'!$J$21,'c4-Stmt of Fin. Pos by Month'!$L$21,'c4-Stmt of Fin. Pos by Month'!$N$21,'c4-Stmt of Fin. Pos by Month'!$P$21,'c4-Stmt of Fin. Pos by Month'!$R$21,'c4-Stmt of Fin. Pos by Month'!$T$21,'c4-Stmt of Fin. Pos by Month'!$V$21,'c4-Stmt of Fin. Pos by Month'!$X$21,'c4-Stmt of Fin. Pos by Month'!$Z$21,'c4-Stmt of Fin. Pos by Month'!$AB$21,'c4-Stmt of Fin. Pos by Month'!$AD$21</definedName>
    <definedName name="QB_FORMULA_20" localSheetId="2" hidden="1">'c4-Stmt of Activ. by Class'!$L$33,'c4-Stmt of Activ. by Class'!$P$33,'c4-Stmt of Activ. by Class'!$T$33,'c4-Stmt of Activ. by Class'!$X$33,'c4-Stmt of Activ. by Class'!$AB$33,'c4-Stmt of Activ. by Class'!$AF$33,'c4-Stmt of Activ. by Class'!$AJ$33,'c4-Stmt of Activ. by Class'!$AN$33,'c4-Stmt of Activ. by Class'!$AR$33,'c4-Stmt of Activ. by Class'!$AV$33,'c4-Stmt of Activ. by Class'!$AZ$33,'c4-Stmt of Activ. by Class'!$BD$33,'c4-Stmt of Activ. by Class'!$BH$33,'c4-Stmt of Activ. by Class'!$BL$33,'c4-Stmt of Activ. by Class'!$BP$33,'c4-Stmt of Activ. by Class'!$BT$33</definedName>
    <definedName name="QB_FORMULA_21" localSheetId="2" hidden="1">'c4-Stmt of Activ. by Class'!$BX$33,'c4-Stmt of Activ. by Class'!$CB$33,'c4-Stmt of Activ. by Class'!$CF$33,'c4-Stmt of Activ. by Class'!$CJ$33,'c4-Stmt of Activ. by Class'!$CN$33,'c4-Stmt of Activ. by Class'!$CR$33,'c4-Stmt of Activ. by Class'!$CV$33,'c4-Stmt of Activ. by Class'!$CX$33,'c4-Stmt of Activ. by Class'!$CZ$33,'c4-Stmt of Activ. by Class'!$DB$33,'c4-Stmt of Activ. by Class'!$H$34,'c4-Stmt of Activ. by Class'!$L$34,'c4-Stmt of Activ. by Class'!$N$34,'c4-Stmt of Activ. by Class'!$P$34,'c4-Stmt of Activ. by Class'!$R$34,'c4-Stmt of Activ. by Class'!$T$34</definedName>
    <definedName name="QB_FORMULA_22" localSheetId="2" hidden="1">'c4-Stmt of Activ. by Class'!$V$34,'c4-Stmt of Activ. by Class'!$X$34,'c4-Stmt of Activ. by Class'!$AB$34,'c4-Stmt of Activ. by Class'!$AF$34,'c4-Stmt of Activ. by Class'!$AJ$34,'c4-Stmt of Activ. by Class'!$AN$34,'c4-Stmt of Activ. by Class'!$AR$34,'c4-Stmt of Activ. by Class'!$AV$34,'c4-Stmt of Activ. by Class'!$AX$34,'c4-Stmt of Activ. by Class'!$AZ$34,'c4-Stmt of Activ. by Class'!$BB$34,'c4-Stmt of Activ. by Class'!$BD$34,'c4-Stmt of Activ. by Class'!$BH$34,'c4-Stmt of Activ. by Class'!$BJ$34,'c4-Stmt of Activ. by Class'!$BL$34,'c4-Stmt of Activ. by Class'!$BP$34</definedName>
    <definedName name="QB_FORMULA_23" localSheetId="2" hidden="1">'c4-Stmt of Activ. by Class'!$BR$34,'c4-Stmt of Activ. by Class'!$BT$34,'c4-Stmt of Activ. by Class'!$BV$34,'c4-Stmt of Activ. by Class'!$BX$34,'c4-Stmt of Activ. by Class'!$BZ$34,'c4-Stmt of Activ. by Class'!$CB$34,'c4-Stmt of Activ. by Class'!$CD$34,'c4-Stmt of Activ. by Class'!$CF$34,'c4-Stmt of Activ. by Class'!$CJ$34,'c4-Stmt of Activ. by Class'!$CN$34,'c4-Stmt of Activ. by Class'!$CR$34,'c4-Stmt of Activ. by Class'!$CV$34,'c4-Stmt of Activ. by Class'!$CX$34,'c4-Stmt of Activ. by Class'!$CZ$34,'c4-Stmt of Activ. by Class'!$DB$34,'c4-Stmt of Activ. by Class'!$P$36</definedName>
    <definedName name="QB_FORMULA_24" localSheetId="2" hidden="1">'c4-Stmt of Activ. by Class'!$R$36,'c4-Stmt of Activ. by Class'!$AJ$36,'c4-Stmt of Activ. by Class'!$AL$36,'c4-Stmt of Activ. by Class'!$BH$36,'c4-Stmt of Activ. by Class'!$BJ$36,'c4-Stmt of Activ. by Class'!$BX$36,'c4-Stmt of Activ. by Class'!$BZ$36,'c4-Stmt of Activ. by Class'!$CB$36,'c4-Stmt of Activ. by Class'!$CD$36,'c4-Stmt of Activ. by Class'!$CR$36,'c4-Stmt of Activ. by Class'!$CZ$36,'c4-Stmt of Activ. by Class'!$DB$36,'c4-Stmt of Activ. by Class'!$P$37,'c4-Stmt of Activ. by Class'!$R$37,'c4-Stmt of Activ. by Class'!$AJ$37,'c4-Stmt of Activ. by Class'!$BH$37</definedName>
    <definedName name="QB_FORMULA_25" localSheetId="2" hidden="1">'c4-Stmt of Activ. by Class'!$BX$37,'c4-Stmt of Activ. by Class'!$CB$37,'c4-Stmt of Activ. by Class'!$CR$37,'c4-Stmt of Activ. by Class'!$CZ$37,'c4-Stmt of Activ. by Class'!$DB$37,'c4-Stmt of Activ. by Class'!$P$38,'c4-Stmt of Activ. by Class'!$R$38,'c4-Stmt of Activ. by Class'!$AJ$38,'c4-Stmt of Activ. by Class'!$BH$38,'c4-Stmt of Activ. by Class'!$BX$38,'c4-Stmt of Activ. by Class'!$CB$38,'c4-Stmt of Activ. by Class'!$CR$38,'c4-Stmt of Activ. by Class'!$CZ$38,'c4-Stmt of Activ. by Class'!$DB$38,'c4-Stmt of Activ. by Class'!$P$39,'c4-Stmt of Activ. by Class'!$R$39</definedName>
    <definedName name="QB_FORMULA_26" localSheetId="2" hidden="1">'c4-Stmt of Activ. by Class'!$AJ$39,'c4-Stmt of Activ. by Class'!$BH$39,'c4-Stmt of Activ. by Class'!$BX$39,'c4-Stmt of Activ. by Class'!$CB$39,'c4-Stmt of Activ. by Class'!$CR$39,'c4-Stmt of Activ. by Class'!$CZ$39,'c4-Stmt of Activ. by Class'!$DB$39,'c4-Stmt of Activ. by Class'!$P$40,'c4-Stmt of Activ. by Class'!$R$40,'c4-Stmt of Activ. by Class'!$AJ$40,'c4-Stmt of Activ. by Class'!$AL$40,'c4-Stmt of Activ. by Class'!$BH$40,'c4-Stmt of Activ. by Class'!$BJ$40,'c4-Stmt of Activ. by Class'!$BX$40,'c4-Stmt of Activ. by Class'!$BZ$40,'c4-Stmt of Activ. by Class'!$CB$40</definedName>
    <definedName name="QB_FORMULA_27" localSheetId="2" hidden="1">'c4-Stmt of Activ. by Class'!$CD$40,'c4-Stmt of Activ. by Class'!$CR$40,'c4-Stmt of Activ. by Class'!$CZ$40,'c4-Stmt of Activ. by Class'!$DB$40,'c4-Stmt of Activ. by Class'!$P$41,'c4-Stmt of Activ. by Class'!$R$41,'c4-Stmt of Activ. by Class'!$AJ$41,'c4-Stmt of Activ. by Class'!$AL$41,'c4-Stmt of Activ. by Class'!$BH$41,'c4-Stmt of Activ. by Class'!$BJ$41,'c4-Stmt of Activ. by Class'!$BX$41,'c4-Stmt of Activ. by Class'!$BZ$41,'c4-Stmt of Activ. by Class'!$CB$41,'c4-Stmt of Activ. by Class'!$CD$41,'c4-Stmt of Activ. by Class'!$CR$41,'c4-Stmt of Activ. by Class'!$CZ$41</definedName>
    <definedName name="QB_FORMULA_28" localSheetId="2" hidden="1">'c4-Stmt of Activ. by Class'!$DB$41,'c4-Stmt of Activ. by Class'!$P$42,'c4-Stmt of Activ. by Class'!$R$42,'c4-Stmt of Activ. by Class'!$AJ$42,'c4-Stmt of Activ. by Class'!$AL$42,'c4-Stmt of Activ. by Class'!$BH$42,'c4-Stmt of Activ. by Class'!$BJ$42,'c4-Stmt of Activ. by Class'!$BX$42,'c4-Stmt of Activ. by Class'!$BZ$42,'c4-Stmt of Activ. by Class'!$CB$42,'c4-Stmt of Activ. by Class'!$CD$42,'c4-Stmt of Activ. by Class'!$CR$42,'c4-Stmt of Activ. by Class'!$CZ$42,'c4-Stmt of Activ. by Class'!$DB$42,'c4-Stmt of Activ. by Class'!$P$43,'c4-Stmt of Activ. by Class'!$R$43</definedName>
    <definedName name="QB_FORMULA_29" localSheetId="2" hidden="1">'c4-Stmt of Activ. by Class'!$AJ$43,'c4-Stmt of Activ. by Class'!$AL$43,'c4-Stmt of Activ. by Class'!$BH$43,'c4-Stmt of Activ. by Class'!$BJ$43,'c4-Stmt of Activ. by Class'!$BX$43,'c4-Stmt of Activ. by Class'!$BZ$43,'c4-Stmt of Activ. by Class'!$CB$43,'c4-Stmt of Activ. by Class'!$CD$43,'c4-Stmt of Activ. by Class'!$CR$43,'c4-Stmt of Activ. by Class'!$CZ$43,'c4-Stmt of Activ. by Class'!$DB$43,'c4-Stmt of Activ. by Class'!$P$44,'c4-Stmt of Activ. by Class'!$R$44,'c4-Stmt of Activ. by Class'!$AJ$44,'c4-Stmt of Activ. by Class'!$AL$44,'c4-Stmt of Activ. by Class'!$BH$44</definedName>
    <definedName name="QB_FORMULA_3" localSheetId="5" hidden="1">'c4-AR Aging'!$M$47,'c4-AR Aging'!$M$48,'c4-AR Aging'!$M$49,'c4-AR Aging'!$M$50,'c4-AR Aging'!$M$51,'c4-AR Aging'!$M$52,'c4-AR Aging'!$M$53,'c4-AR Aging'!$M$54,'c4-AR Aging'!$M$55,'c4-AR Aging'!$M$56,'c4-AR Aging'!#REF!,'c4-AR Aging'!$M$57,'c4-AR Aging'!$M$58,'c4-AR Aging'!$M$59,'c4-AR Aging'!$M$60,'c4-AR Aging'!$M$61</definedName>
    <definedName name="QB_FORMULA_3" localSheetId="3" hidden="1">'c4-Stmt of Act. by Month'!$P$28,'c4-Stmt of Act. by Month'!$R$28,'c4-Stmt of Act. by Month'!$T$28,'c4-Stmt of Act. by Month'!$V$28,'c4-Stmt of Act. by Month'!$X$28,'c4-Stmt of Act. by Month'!$Z$28,'c4-Stmt of Act. by Month'!$AB$28,'c4-Stmt of Act. by Month'!$AD$28,'c4-Stmt of Act. by Month'!$AF$28,'c4-Stmt of Act. by Month'!$H$29,'c4-Stmt of Act. by Month'!$J$29,'c4-Stmt of Act. by Month'!$L$29,'c4-Stmt of Act. by Month'!$N$29,'c4-Stmt of Act. by Month'!$P$29,'c4-Stmt of Act. by Month'!$R$29,'c4-Stmt of Act. by Month'!$T$29</definedName>
    <definedName name="QB_FORMULA_3" localSheetId="1" hidden="1">'c4-Stmt of Activ. Act. vs Bud.'!$J$33,'c4-Stmt of Activ. Act. vs Bud.'!$L$33,'c4-Stmt of Activ. Act. vs Bud.'!$N$33,'c4-Stmt of Activ. Act. vs Bud.'!$L$35,'c4-Stmt of Activ. Act. vs Bud.'!$N$35,'c4-Stmt of Activ. Act. vs Bud.'!$L$36,'c4-Stmt of Activ. Act. vs Bud.'!$N$36,'c4-Stmt of Activ. Act. vs Bud.'!$L$37,'c4-Stmt of Activ. Act. vs Bud.'!$N$37,'c4-Stmt of Activ. Act. vs Bud.'!$L$38,'c4-Stmt of Activ. Act. vs Bud.'!$N$38,'c4-Stmt of Activ. Act. vs Bud.'!$L$39,'c4-Stmt of Activ. Act. vs Bud.'!$N$39,'c4-Stmt of Activ. Act. vs Bud.'!$L$40,'c4-Stmt of Activ. Act. vs Bud.'!$N$40,'c4-Stmt of Activ. Act. vs Bud.'!$L$41</definedName>
    <definedName name="QB_FORMULA_3" localSheetId="2" hidden="1">'c4-Stmt of Activ. by Class'!$CF$10,'c4-Stmt of Activ. by Class'!$CJ$10,'c4-Stmt of Activ. by Class'!$CN$10,'c4-Stmt of Activ. by Class'!$CR$10,'c4-Stmt of Activ. by Class'!$CV$10,'c4-Stmt of Activ. by Class'!$CX$10,'c4-Stmt of Activ. by Class'!$CZ$10,'c4-Stmt of Activ. by Class'!$DB$10,'c4-Stmt of Activ. by Class'!$P$12,'c4-Stmt of Activ. by Class'!$AJ$12,'c4-Stmt of Activ. by Class'!$BH$12,'c4-Stmt of Activ. by Class'!$BX$12,'c4-Stmt of Activ. by Class'!$BZ$12,'c4-Stmt of Activ. by Class'!$CB$12,'c4-Stmt of Activ. by Class'!$CD$12,'c4-Stmt of Activ. by Class'!$CR$12</definedName>
    <definedName name="QB_FORMULA_3" localSheetId="4" hidden="1">'c4-Stmt of Fin. Pos by Month'!$H$24,'c4-Stmt of Fin. Pos by Month'!$J$24,'c4-Stmt of Fin. Pos by Month'!$L$24,'c4-Stmt of Fin. Pos by Month'!$N$24,'c4-Stmt of Fin. Pos by Month'!$P$24,'c4-Stmt of Fin. Pos by Month'!$R$24,'c4-Stmt of Fin. Pos by Month'!$T$24,'c4-Stmt of Fin. Pos by Month'!$V$24,'c4-Stmt of Fin. Pos by Month'!$X$24,'c4-Stmt of Fin. Pos by Month'!$Z$24,'c4-Stmt of Fin. Pos by Month'!$AB$24,'c4-Stmt of Fin. Pos by Month'!$AD$24,'c4-Stmt of Fin. Pos by Month'!$H$25,'c4-Stmt of Fin. Pos by Month'!$J$25,'c4-Stmt of Fin. Pos by Month'!$L$25,'c4-Stmt of Fin. Pos by Month'!$N$25</definedName>
    <definedName name="QB_FORMULA_30" localSheetId="2" hidden="1">'c4-Stmt of Activ. by Class'!$BJ$44,'c4-Stmt of Activ. by Class'!$BX$44,'c4-Stmt of Activ. by Class'!$BZ$44,'c4-Stmt of Activ. by Class'!$CB$44,'c4-Stmt of Activ. by Class'!$CD$44,'c4-Stmt of Activ. by Class'!$CR$44,'c4-Stmt of Activ. by Class'!$CZ$44,'c4-Stmt of Activ. by Class'!$DB$44,'c4-Stmt of Activ. by Class'!$P$45,'c4-Stmt of Activ. by Class'!$R$45,'c4-Stmt of Activ. by Class'!$AJ$45,'c4-Stmt of Activ. by Class'!$AL$45,'c4-Stmt of Activ. by Class'!$BH$45,'c4-Stmt of Activ. by Class'!$BJ$45,'c4-Stmt of Activ. by Class'!$BX$45,'c4-Stmt of Activ. by Class'!$BZ$45</definedName>
    <definedName name="QB_FORMULA_31" localSheetId="2" hidden="1">'c4-Stmt of Activ. by Class'!$CB$45,'c4-Stmt of Activ. by Class'!$CD$45,'c4-Stmt of Activ. by Class'!$CR$45,'c4-Stmt of Activ. by Class'!$CZ$45,'c4-Stmt of Activ. by Class'!$DB$45,'c4-Stmt of Activ. by Class'!$P$46,'c4-Stmt of Activ. by Class'!$R$46,'c4-Stmt of Activ. by Class'!$AJ$46,'c4-Stmt of Activ. by Class'!$AL$46,'c4-Stmt of Activ. by Class'!$BH$46,'c4-Stmt of Activ. by Class'!$BJ$46,'c4-Stmt of Activ. by Class'!$BX$46,'c4-Stmt of Activ. by Class'!$BZ$46,'c4-Stmt of Activ. by Class'!$CB$46,'c4-Stmt of Activ. by Class'!$CD$46,'c4-Stmt of Activ. by Class'!$CR$46</definedName>
    <definedName name="QB_FORMULA_32" localSheetId="2" hidden="1">'c4-Stmt of Activ. by Class'!$CZ$46,'c4-Stmt of Activ. by Class'!$DB$46,'c4-Stmt of Activ. by Class'!$P$47,'c4-Stmt of Activ. by Class'!$AJ$47,'c4-Stmt of Activ. by Class'!$BH$47,'c4-Stmt of Activ. by Class'!$BJ$47,'c4-Stmt of Activ. by Class'!$BX$47,'c4-Stmt of Activ. by Class'!$CB$47,'c4-Stmt of Activ. by Class'!$CD$47,'c4-Stmt of Activ. by Class'!$CR$47,'c4-Stmt of Activ. by Class'!$CZ$47,'c4-Stmt of Activ. by Class'!$DB$47,'c4-Stmt of Activ. by Class'!$P$48,'c4-Stmt of Activ. by Class'!$R$48,'c4-Stmt of Activ. by Class'!$AJ$48,'c4-Stmt of Activ. by Class'!$AL$48</definedName>
    <definedName name="QB_FORMULA_33" localSheetId="2" hidden="1">'c4-Stmt of Activ. by Class'!$BH$48,'c4-Stmt of Activ. by Class'!$BJ$48,'c4-Stmt of Activ. by Class'!$BX$48,'c4-Stmt of Activ. by Class'!$BZ$48,'c4-Stmt of Activ. by Class'!$CB$48,'c4-Stmt of Activ. by Class'!$CD$48,'c4-Stmt of Activ. by Class'!$CR$48,'c4-Stmt of Activ. by Class'!$CZ$48,'c4-Stmt of Activ. by Class'!$DB$48,'c4-Stmt of Activ. by Class'!$P$49,'c4-Stmt of Activ. by Class'!$R$49,'c4-Stmt of Activ. by Class'!$AJ$49,'c4-Stmt of Activ. by Class'!$BH$49,'c4-Stmt of Activ. by Class'!$BX$49,'c4-Stmt of Activ. by Class'!$BZ$49,'c4-Stmt of Activ. by Class'!$CB$49</definedName>
    <definedName name="QB_FORMULA_34" localSheetId="2" hidden="1">'c4-Stmt of Activ. by Class'!$CD$49,'c4-Stmt of Activ. by Class'!$CR$49,'c4-Stmt of Activ. by Class'!$CZ$49,'c4-Stmt of Activ. by Class'!$DB$49,'c4-Stmt of Activ. by Class'!$P$50,'c4-Stmt of Activ. by Class'!$R$50,'c4-Stmt of Activ. by Class'!$AJ$50,'c4-Stmt of Activ. by Class'!$AL$50,'c4-Stmt of Activ. by Class'!$BH$50,'c4-Stmt of Activ. by Class'!$BJ$50,'c4-Stmt of Activ. by Class'!$BX$50,'c4-Stmt of Activ. by Class'!$BZ$50,'c4-Stmt of Activ. by Class'!$CB$50,'c4-Stmt of Activ. by Class'!$CD$50,'c4-Stmt of Activ. by Class'!$CR$50,'c4-Stmt of Activ. by Class'!$CZ$50</definedName>
    <definedName name="QB_FORMULA_35" localSheetId="2" hidden="1">'c4-Stmt of Activ. by Class'!$DB$50,'c4-Stmt of Activ. by Class'!$P$51,'c4-Stmt of Activ. by Class'!$R$51,'c4-Stmt of Activ. by Class'!$AJ$51,'c4-Stmt of Activ. by Class'!$AL$51,'c4-Stmt of Activ. by Class'!$BH$51,'c4-Stmt of Activ. by Class'!$BJ$51,'c4-Stmt of Activ. by Class'!$BX$51,'c4-Stmt of Activ. by Class'!$BZ$51,'c4-Stmt of Activ. by Class'!$CB$51,'c4-Stmt of Activ. by Class'!$CD$51,'c4-Stmt of Activ. by Class'!$CR$51,'c4-Stmt of Activ. by Class'!$CZ$51,'c4-Stmt of Activ. by Class'!$DB$51,'c4-Stmt of Activ. by Class'!$H$52,'c4-Stmt of Activ. by Class'!$J$52</definedName>
    <definedName name="QB_FORMULA_36" localSheetId="2" hidden="1">'c4-Stmt of Activ. by Class'!$L$52,'c4-Stmt of Activ. by Class'!$N$52,'c4-Stmt of Activ. by Class'!$P$52,'c4-Stmt of Activ. by Class'!$R$52,'c4-Stmt of Activ. by Class'!$T$52,'c4-Stmt of Activ. by Class'!$V$52,'c4-Stmt of Activ. by Class'!$X$52,'c4-Stmt of Activ. by Class'!$Z$52,'c4-Stmt of Activ. by Class'!$AB$52,'c4-Stmt of Activ. by Class'!$AD$52,'c4-Stmt of Activ. by Class'!$AF$52,'c4-Stmt of Activ. by Class'!$AJ$52,'c4-Stmt of Activ. by Class'!$AL$52,'c4-Stmt of Activ. by Class'!$AN$52,'c4-Stmt of Activ. by Class'!$AP$52,'c4-Stmt of Activ. by Class'!$AR$52</definedName>
    <definedName name="QB_FORMULA_37" localSheetId="2" hidden="1">'c4-Stmt of Activ. by Class'!$AT$52,'c4-Stmt of Activ. by Class'!$AV$52,'c4-Stmt of Activ. by Class'!$AX$52,'c4-Stmt of Activ. by Class'!$AZ$52,'c4-Stmt of Activ. by Class'!$BB$52,'c4-Stmt of Activ. by Class'!$BD$52,'c4-Stmt of Activ. by Class'!$BH$52,'c4-Stmt of Activ. by Class'!$BJ$52,'c4-Stmt of Activ. by Class'!$BL$52,'c4-Stmt of Activ. by Class'!$BN$52,'c4-Stmt of Activ. by Class'!$BP$52,'c4-Stmt of Activ. by Class'!$BR$52,'c4-Stmt of Activ. by Class'!$BT$52,'c4-Stmt of Activ. by Class'!$BV$52,'c4-Stmt of Activ. by Class'!$BX$52,'c4-Stmt of Activ. by Class'!$BZ$52</definedName>
    <definedName name="QB_FORMULA_38" localSheetId="2" hidden="1">'c4-Stmt of Activ. by Class'!$CB$52,'c4-Stmt of Activ. by Class'!$CD$52,'c4-Stmt of Activ. by Class'!$CF$52,'c4-Stmt of Activ. by Class'!$CJ$52,'c4-Stmt of Activ. by Class'!$CN$52,'c4-Stmt of Activ. by Class'!$CR$52,'c4-Stmt of Activ. by Class'!$CV$52,'c4-Stmt of Activ. by Class'!$CX$52,'c4-Stmt of Activ. by Class'!$CZ$52,'c4-Stmt of Activ. by Class'!$DB$52,'c4-Stmt of Activ. by Class'!$H$53,'c4-Stmt of Activ. by Class'!$J$53,'c4-Stmt of Activ. by Class'!$L$53,'c4-Stmt of Activ. by Class'!$N$53,'c4-Stmt of Activ. by Class'!$P$53,'c4-Stmt of Activ. by Class'!$R$53</definedName>
    <definedName name="QB_FORMULA_39" localSheetId="2" hidden="1">'c4-Stmt of Activ. by Class'!$T$53,'c4-Stmt of Activ. by Class'!$V$53,'c4-Stmt of Activ. by Class'!$X$53,'c4-Stmt of Activ. by Class'!$Z$53,'c4-Stmt of Activ. by Class'!$AB$53,'c4-Stmt of Activ. by Class'!$AD$53,'c4-Stmt of Activ. by Class'!$AF$53,'c4-Stmt of Activ. by Class'!$AJ$53,'c4-Stmt of Activ. by Class'!$AL$53,'c4-Stmt of Activ. by Class'!$AN$53,'c4-Stmt of Activ. by Class'!$AP$53,'c4-Stmt of Activ. by Class'!$AR$53,'c4-Stmt of Activ. by Class'!$AT$53,'c4-Stmt of Activ. by Class'!$AV$53,'c4-Stmt of Activ. by Class'!$AX$53,'c4-Stmt of Activ. by Class'!$AZ$53</definedName>
    <definedName name="QB_FORMULA_4" localSheetId="5" hidden="1">'c4-AR Aging'!$M$62,'c4-AR Aging'!$M$63,'c4-AR Aging'!$M$64,'c4-AR Aging'!$M$65,'c4-AR Aging'!$M$66,'c4-AR Aging'!$M$67,'c4-AR Aging'!$M$68,'c4-AR Aging'!$M$69,'c4-AR Aging'!$M$70,'c4-AR Aging'!$M$71,'c4-AR Aging'!$M$72,'c4-AR Aging'!$M$73,'c4-AR Aging'!$M$74,'c4-AR Aging'!$M$75,'c4-AR Aging'!$M$76,'c4-AR Aging'!$M$77</definedName>
    <definedName name="QB_FORMULA_4" localSheetId="3" hidden="1">'c4-Stmt of Act. by Month'!$V$29,'c4-Stmt of Act. by Month'!$X$29,'c4-Stmt of Act. by Month'!$Z$29,'c4-Stmt of Act. by Month'!$AB$29,'c4-Stmt of Act. by Month'!$AD$29,'c4-Stmt of Act. by Month'!$AF$29,'c4-Stmt of Act. by Month'!$AF$30,'c4-Stmt of Act. by Month'!$AF$31,'c4-Stmt of Act. by Month'!$AF$32,'c4-Stmt of Act. by Month'!$H$33,'c4-Stmt of Act. by Month'!$J$33,'c4-Stmt of Act. by Month'!$L$33,'c4-Stmt of Act. by Month'!$N$33,'c4-Stmt of Act. by Month'!$P$33,'c4-Stmt of Act. by Month'!$R$33,'c4-Stmt of Act. by Month'!$T$33</definedName>
    <definedName name="QB_FORMULA_4" localSheetId="1" hidden="1">'c4-Stmt of Activ. Act. vs Bud.'!$N$41,'c4-Stmt of Activ. Act. vs Bud.'!$L$42,'c4-Stmt of Activ. Act. vs Bud.'!$N$42,'c4-Stmt of Activ. Act. vs Bud.'!$L$43,'c4-Stmt of Activ. Act. vs Bud.'!$N$43,'c4-Stmt of Activ. Act. vs Bud.'!$L$44,'c4-Stmt of Activ. Act. vs Bud.'!$N$44,'c4-Stmt of Activ. Act. vs Bud.'!$L$45,'c4-Stmt of Activ. Act. vs Bud.'!$N$45,'c4-Stmt of Activ. Act. vs Bud.'!$L$46,'c4-Stmt of Activ. Act. vs Bud.'!$N$46,'c4-Stmt of Activ. Act. vs Bud.'!$L$47,'c4-Stmt of Activ. Act. vs Bud.'!$N$47,'c4-Stmt of Activ. Act. vs Bud.'!$L$48,'c4-Stmt of Activ. Act. vs Bud.'!$N$48,'c4-Stmt of Activ. Act. vs Bud.'!$L$49</definedName>
    <definedName name="QB_FORMULA_4" localSheetId="2" hidden="1">'c4-Stmt of Activ. by Class'!$CZ$12,'c4-Stmt of Activ. by Class'!$DB$12,'c4-Stmt of Activ. by Class'!$P$13,'c4-Stmt of Activ. by Class'!$AJ$13,'c4-Stmt of Activ. by Class'!$BH$13,'c4-Stmt of Activ. by Class'!$BX$13,'c4-Stmt of Activ. by Class'!$BZ$13,'c4-Stmt of Activ. by Class'!$CB$13,'c4-Stmt of Activ. by Class'!$CD$13,'c4-Stmt of Activ. by Class'!$CR$13,'c4-Stmt of Activ. by Class'!$CZ$13,'c4-Stmt of Activ. by Class'!$DB$13,'c4-Stmt of Activ. by Class'!$P$14,'c4-Stmt of Activ. by Class'!$AJ$14,'c4-Stmt of Activ. by Class'!$BH$14,'c4-Stmt of Activ. by Class'!$BX$14</definedName>
    <definedName name="QB_FORMULA_4" localSheetId="4" hidden="1">'c4-Stmt of Fin. Pos by Month'!$P$25,'c4-Stmt of Fin. Pos by Month'!$R$25,'c4-Stmt of Fin. Pos by Month'!$T$25,'c4-Stmt of Fin. Pos by Month'!$V$25,'c4-Stmt of Fin. Pos by Month'!$X$25,'c4-Stmt of Fin. Pos by Month'!$Z$25,'c4-Stmt of Fin. Pos by Month'!$AB$25,'c4-Stmt of Fin. Pos by Month'!$AD$25,'c4-Stmt of Fin. Pos by Month'!$H$30,'c4-Stmt of Fin. Pos by Month'!$J$30,'c4-Stmt of Fin. Pos by Month'!$L$30,'c4-Stmt of Fin. Pos by Month'!$N$30,'c4-Stmt of Fin. Pos by Month'!$P$30,'c4-Stmt of Fin. Pos by Month'!$R$30,'c4-Stmt of Fin. Pos by Month'!$T$30,'c4-Stmt of Fin. Pos by Month'!$V$30</definedName>
    <definedName name="QB_FORMULA_40" localSheetId="2" hidden="1">'c4-Stmt of Activ. by Class'!$BB$53,'c4-Stmt of Activ. by Class'!$BD$53,'c4-Stmt of Activ. by Class'!$BH$53,'c4-Stmt of Activ. by Class'!$BJ$53,'c4-Stmt of Activ. by Class'!$BL$53,'c4-Stmt of Activ. by Class'!$BN$53,'c4-Stmt of Activ. by Class'!$BP$53,'c4-Stmt of Activ. by Class'!$BR$53,'c4-Stmt of Activ. by Class'!$BT$53,'c4-Stmt of Activ. by Class'!$BV$53,'c4-Stmt of Activ. by Class'!$BX$53,'c4-Stmt of Activ. by Class'!$BZ$53,'c4-Stmt of Activ. by Class'!$CB$53,'c4-Stmt of Activ. by Class'!$CD$53,'c4-Stmt of Activ. by Class'!$CF$53,'c4-Stmt of Activ. by Class'!$CJ$53</definedName>
    <definedName name="QB_FORMULA_41" localSheetId="2" hidden="1">'c4-Stmt of Activ. by Class'!$CN$53,'c4-Stmt of Activ. by Class'!$CR$53,'c4-Stmt of Activ. by Class'!$CV$53,'c4-Stmt of Activ. by Class'!$CX$53,'c4-Stmt of Activ. by Class'!$CZ$53,'c4-Stmt of Activ. by Class'!$DB$53,'c4-Stmt of Activ. by Class'!$H$54,'c4-Stmt of Activ. by Class'!$J$54,'c4-Stmt of Activ. by Class'!$L$54,'c4-Stmt of Activ. by Class'!$N$54,'c4-Stmt of Activ. by Class'!$P$54,'c4-Stmt of Activ. by Class'!$R$54,'c4-Stmt of Activ. by Class'!$T$54,'c4-Stmt of Activ. by Class'!$V$54,'c4-Stmt of Activ. by Class'!$X$54,'c4-Stmt of Activ. by Class'!$Z$54</definedName>
    <definedName name="QB_FORMULA_42" localSheetId="2" hidden="1">'c4-Stmt of Activ. by Class'!$AB$54,'c4-Stmt of Activ. by Class'!$AD$54,'c4-Stmt of Activ. by Class'!$AF$54,'c4-Stmt of Activ. by Class'!$AJ$54,'c4-Stmt of Activ. by Class'!$AL$54,'c4-Stmt of Activ. by Class'!$AN$54,'c4-Stmt of Activ. by Class'!$AP$54,'c4-Stmt of Activ. by Class'!$AR$54,'c4-Stmt of Activ. by Class'!$AT$54,'c4-Stmt of Activ. by Class'!$AV$54,'c4-Stmt of Activ. by Class'!$AX$54,'c4-Stmt of Activ. by Class'!$AZ$54,'c4-Stmt of Activ. by Class'!$BB$54,'c4-Stmt of Activ. by Class'!$BD$54,'c4-Stmt of Activ. by Class'!$BH$54,'c4-Stmt of Activ. by Class'!$BJ$54</definedName>
    <definedName name="QB_FORMULA_43" localSheetId="2" hidden="1">'c4-Stmt of Activ. by Class'!$BL$54,'c4-Stmt of Activ. by Class'!$BN$54,'c4-Stmt of Activ. by Class'!$BP$54,'c4-Stmt of Activ. by Class'!$BR$54,'c4-Stmt of Activ. by Class'!$BT$54,'c4-Stmt of Activ. by Class'!$BV$54,'c4-Stmt of Activ. by Class'!$BX$54,'c4-Stmt of Activ. by Class'!$BZ$54,'c4-Stmt of Activ. by Class'!$CB$54,'c4-Stmt of Activ. by Class'!$CD$54,'c4-Stmt of Activ. by Class'!$CF$54,'c4-Stmt of Activ. by Class'!$CJ$54,'c4-Stmt of Activ. by Class'!$CN$54,'c4-Stmt of Activ. by Class'!$CR$54,'c4-Stmt of Activ. by Class'!$CV$54,'c4-Stmt of Activ. by Class'!$CX$54</definedName>
    <definedName name="QB_FORMULA_44" localSheetId="2" hidden="1">'c4-Stmt of Activ. by Class'!$CZ$54,'c4-Stmt of Activ. by Class'!$DB$54</definedName>
    <definedName name="QB_FORMULA_5" localSheetId="5" hidden="1">'c4-AR Aging'!$M$78,'c4-AR Aging'!$M$79,'c4-AR Aging'!$M$80,'c4-AR Aging'!$M$81,'c4-AR Aging'!$M$82,'c4-AR Aging'!$M$83,'c4-AR Aging'!$M$84,'c4-AR Aging'!$M$85,'c4-AR Aging'!$M$86,'c4-AR Aging'!$M$87,'c4-AR Aging'!$M$88,'c4-AR Aging'!$M$89,'c4-AR Aging'!$C$90,'c4-AR Aging'!$E$90,'c4-AR Aging'!$G$90,'c4-AR Aging'!$I$90</definedName>
    <definedName name="QB_FORMULA_5" localSheetId="3" hidden="1">'c4-Stmt of Act. by Month'!$V$33,'c4-Stmt of Act. by Month'!$X$33,'c4-Stmt of Act. by Month'!$Z$33,'c4-Stmt of Act. by Month'!$AB$33,'c4-Stmt of Act. by Month'!$AD$33,'c4-Stmt of Act. by Month'!$AF$33,'c4-Stmt of Act. by Month'!$AF$34,'c4-Stmt of Act. by Month'!$H$35,'c4-Stmt of Act. by Month'!$J$35,'c4-Stmt of Act. by Month'!$L$35,'c4-Stmt of Act. by Month'!$N$35,'c4-Stmt of Act. by Month'!$P$35,'c4-Stmt of Act. by Month'!$R$35,'c4-Stmt of Act. by Month'!$T$35,'c4-Stmt of Act. by Month'!$V$35,'c4-Stmt of Act. by Month'!$X$35</definedName>
    <definedName name="QB_FORMULA_5" localSheetId="1" hidden="1">'c4-Stmt of Activ. Act. vs Bud.'!$N$49,'c4-Stmt of Activ. Act. vs Bud.'!$L$50,'c4-Stmt of Activ. Act. vs Bud.'!$N$50,'c4-Stmt of Activ. Act. vs Bud.'!$H$51,'c4-Stmt of Activ. Act. vs Bud.'!$J$51,'c4-Stmt of Activ. Act. vs Bud.'!$L$51,'c4-Stmt of Activ. Act. vs Bud.'!$N$51,'c4-Stmt of Activ. Act. vs Bud.'!$H$52,'c4-Stmt of Activ. Act. vs Bud.'!$J$52,'c4-Stmt of Activ. Act. vs Bud.'!$L$52,'c4-Stmt of Activ. Act. vs Bud.'!$N$52,'c4-Stmt of Activ. Act. vs Bud.'!$H$53,'c4-Stmt of Activ. Act. vs Bud.'!$J$53,'c4-Stmt of Activ. Act. vs Bud.'!$L$53,'c4-Stmt of Activ. Act. vs Bud.'!$N$53</definedName>
    <definedName name="QB_FORMULA_5" localSheetId="2" hidden="1">'c4-Stmt of Activ. by Class'!$CB$14,'c4-Stmt of Activ. by Class'!$CR$14,'c4-Stmt of Activ. by Class'!$CZ$14,'c4-Stmt of Activ. by Class'!$DB$14,'c4-Stmt of Activ. by Class'!$P$15,'c4-Stmt of Activ. by Class'!$AJ$15,'c4-Stmt of Activ. by Class'!$BH$15,'c4-Stmt of Activ. by Class'!$BJ$15,'c4-Stmt of Activ. by Class'!$BX$15,'c4-Stmt of Activ. by Class'!$CB$15,'c4-Stmt of Activ. by Class'!$CD$15,'c4-Stmt of Activ. by Class'!$CR$15,'c4-Stmt of Activ. by Class'!$CZ$15,'c4-Stmt of Activ. by Class'!$DB$15,'c4-Stmt of Activ. by Class'!$H$16,'c4-Stmt of Activ. by Class'!$L$16</definedName>
    <definedName name="QB_FORMULA_5" localSheetId="4" hidden="1">'c4-Stmt of Fin. Pos by Month'!$X$30,'c4-Stmt of Fin. Pos by Month'!$Z$30,'c4-Stmt of Fin. Pos by Month'!$AB$30,'c4-Stmt of Fin. Pos by Month'!$AD$30,'c4-Stmt of Fin. Pos by Month'!$H$33,'c4-Stmt of Fin. Pos by Month'!$J$33,'c4-Stmt of Fin. Pos by Month'!$L$33,'c4-Stmt of Fin. Pos by Month'!$N$33,'c4-Stmt of Fin. Pos by Month'!$P$33,'c4-Stmt of Fin. Pos by Month'!$R$33,'c4-Stmt of Fin. Pos by Month'!$T$33,'c4-Stmt of Fin. Pos by Month'!$V$33,'c4-Stmt of Fin. Pos by Month'!$X$33,'c4-Stmt of Fin. Pos by Month'!$Z$33,'c4-Stmt of Fin. Pos by Month'!$AB$33,'c4-Stmt of Fin. Pos by Month'!$AD$33</definedName>
    <definedName name="QB_FORMULA_6" localSheetId="5" hidden="1">'c4-AR Aging'!$K$90,'c4-AR Aging'!$M$90</definedName>
    <definedName name="QB_FORMULA_6" localSheetId="3" hidden="1">'c4-Stmt of Act. by Month'!$Z$35,'c4-Stmt of Act. by Month'!$AB$35,'c4-Stmt of Act. by Month'!$AD$35,'c4-Stmt of Act. by Month'!$AF$35,'c4-Stmt of Act. by Month'!$AF$37,'c4-Stmt of Act. by Month'!$AF$38,'c4-Stmt of Act. by Month'!$AF$39,'c4-Stmt of Act. by Month'!$AF$40,'c4-Stmt of Act. by Month'!$AF$41,'c4-Stmt of Act. by Month'!$AF$42,'c4-Stmt of Act. by Month'!$AF$43,'c4-Stmt of Act. by Month'!$AF$44,'c4-Stmt of Act. by Month'!$AF$45,'c4-Stmt of Act. by Month'!$AF$46,'c4-Stmt of Act. by Month'!$AF$47,'c4-Stmt of Act. by Month'!$AF$48</definedName>
    <definedName name="QB_FORMULA_6" localSheetId="2" hidden="1">'c4-Stmt of Activ. by Class'!$P$16,'c4-Stmt of Activ. by Class'!$T$16,'c4-Stmt of Activ. by Class'!$V$16,'c4-Stmt of Activ. by Class'!$X$16,'c4-Stmt of Activ. by Class'!$AB$16,'c4-Stmt of Activ. by Class'!$AF$16,'c4-Stmt of Activ. by Class'!$AJ$16,'c4-Stmt of Activ. by Class'!$AN$16,'c4-Stmt of Activ. by Class'!$AR$16,'c4-Stmt of Activ. by Class'!$AV$16,'c4-Stmt of Activ. by Class'!$AZ$16,'c4-Stmt of Activ. by Class'!$BB$16,'c4-Stmt of Activ. by Class'!$BD$16,'c4-Stmt of Activ. by Class'!$BH$16,'c4-Stmt of Activ. by Class'!$BJ$16,'c4-Stmt of Activ. by Class'!$BL$16</definedName>
    <definedName name="QB_FORMULA_6" localSheetId="4" hidden="1">'c4-Stmt of Fin. Pos by Month'!$H$34,'c4-Stmt of Fin. Pos by Month'!$J$34,'c4-Stmt of Fin. Pos by Month'!$L$34,'c4-Stmt of Fin. Pos by Month'!$N$34,'c4-Stmt of Fin. Pos by Month'!$P$34,'c4-Stmt of Fin. Pos by Month'!$R$34,'c4-Stmt of Fin. Pos by Month'!$T$34,'c4-Stmt of Fin. Pos by Month'!$V$34,'c4-Stmt of Fin. Pos by Month'!$X$34,'c4-Stmt of Fin. Pos by Month'!$Z$34,'c4-Stmt of Fin. Pos by Month'!$AB$34,'c4-Stmt of Fin. Pos by Month'!$AD$34,'c4-Stmt of Fin. Pos by Month'!$H$40,'c4-Stmt of Fin. Pos by Month'!$J$40,'c4-Stmt of Fin. Pos by Month'!$L$40,'c4-Stmt of Fin. Pos by Month'!$N$40</definedName>
    <definedName name="QB_FORMULA_7" localSheetId="3" hidden="1">'c4-Stmt of Act. by Month'!$AF$49,'c4-Stmt of Act. by Month'!$AF$50,'c4-Stmt of Act. by Month'!$AF$51,'c4-Stmt of Act. by Month'!$AF$52,'c4-Stmt of Act. by Month'!$AF$53,'c4-Stmt of Act. by Month'!$AF$54,'c4-Stmt of Act. by Month'!$H$55,'c4-Stmt of Act. by Month'!$J$55,'c4-Stmt of Act. by Month'!$L$55,'c4-Stmt of Act. by Month'!$N$55,'c4-Stmt of Act. by Month'!$P$55,'c4-Stmt of Act. by Month'!$R$55,'c4-Stmt of Act. by Month'!$T$55,'c4-Stmt of Act. by Month'!$V$55,'c4-Stmt of Act. by Month'!$X$55,'c4-Stmt of Act. by Month'!$Z$55</definedName>
    <definedName name="QB_FORMULA_7" localSheetId="2" hidden="1">'c4-Stmt of Activ. by Class'!$BP$16,'c4-Stmt of Activ. by Class'!$BR$16,'c4-Stmt of Activ. by Class'!$BT$16,'c4-Stmt of Activ. by Class'!$BV$16,'c4-Stmt of Activ. by Class'!$BX$16,'c4-Stmt of Activ. by Class'!$BZ$16,'c4-Stmt of Activ. by Class'!$CB$16,'c4-Stmt of Activ. by Class'!$CD$16,'c4-Stmt of Activ. by Class'!$CF$16,'c4-Stmt of Activ. by Class'!$CJ$16,'c4-Stmt of Activ. by Class'!$CN$16,'c4-Stmt of Activ. by Class'!$CR$16,'c4-Stmt of Activ. by Class'!$CV$16,'c4-Stmt of Activ. by Class'!$CX$16,'c4-Stmt of Activ. by Class'!$CZ$16,'c4-Stmt of Activ. by Class'!$DB$16</definedName>
    <definedName name="QB_FORMULA_7" localSheetId="4" hidden="1">'c4-Stmt of Fin. Pos by Month'!$P$40,'c4-Stmt of Fin. Pos by Month'!$R$40,'c4-Stmt of Fin. Pos by Month'!$T$40,'c4-Stmt of Fin. Pos by Month'!$V$40,'c4-Stmt of Fin. Pos by Month'!$X$40,'c4-Stmt of Fin. Pos by Month'!$Z$40,'c4-Stmt of Fin. Pos by Month'!$AB$40,'c4-Stmt of Fin. Pos by Month'!$AD$40,'c4-Stmt of Fin. Pos by Month'!$H$47,'c4-Stmt of Fin. Pos by Month'!$J$47,'c4-Stmt of Fin. Pos by Month'!$L$47,'c4-Stmt of Fin. Pos by Month'!$N$47,'c4-Stmt of Fin. Pos by Month'!$P$47,'c4-Stmt of Fin. Pos by Month'!$R$47,'c4-Stmt of Fin. Pos by Month'!$T$47,'c4-Stmt of Fin. Pos by Month'!$V$47</definedName>
    <definedName name="QB_FORMULA_8" localSheetId="3" hidden="1">'c4-Stmt of Act. by Month'!$AB$55,'c4-Stmt of Act. by Month'!$AD$55,'c4-Stmt of Act. by Month'!$AF$55,'c4-Stmt of Act. by Month'!$H$56,'c4-Stmt of Act. by Month'!$J$56,'c4-Stmt of Act. by Month'!$L$56,'c4-Stmt of Act. by Month'!$N$56,'c4-Stmt of Act. by Month'!$P$56,'c4-Stmt of Act. by Month'!$R$56,'c4-Stmt of Act. by Month'!$T$56,'c4-Stmt of Act. by Month'!$V$56,'c4-Stmt of Act. by Month'!$X$56,'c4-Stmt of Act. by Month'!$Z$56,'c4-Stmt of Act. by Month'!$AB$56,'c4-Stmt of Act. by Month'!$AD$56,'c4-Stmt of Act. by Month'!$AF$56</definedName>
    <definedName name="QB_FORMULA_8" localSheetId="2" hidden="1">'c4-Stmt of Activ. by Class'!$P$18,'c4-Stmt of Activ. by Class'!$AJ$18,'c4-Stmt of Activ. by Class'!$BH$18,'c4-Stmt of Activ. by Class'!$BX$18,'c4-Stmt of Activ. by Class'!$CB$18,'c4-Stmt of Activ. by Class'!$CR$18,'c4-Stmt of Activ. by Class'!$CZ$18,'c4-Stmt of Activ. by Class'!$DB$18,'c4-Stmt of Activ. by Class'!$P$19,'c4-Stmt of Activ. by Class'!$AJ$19,'c4-Stmt of Activ. by Class'!$BH$19,'c4-Stmt of Activ. by Class'!$BX$19,'c4-Stmt of Activ. by Class'!$CB$19,'c4-Stmt of Activ. by Class'!$CR$19,'c4-Stmt of Activ. by Class'!$CZ$19,'c4-Stmt of Activ. by Class'!$DB$19</definedName>
    <definedName name="QB_FORMULA_8" localSheetId="4" hidden="1">'c4-Stmt of Fin. Pos by Month'!$X$47,'c4-Stmt of Fin. Pos by Month'!$Z$47,'c4-Stmt of Fin. Pos by Month'!$AB$47,'c4-Stmt of Fin. Pos by Month'!$AD$47,'c4-Stmt of Fin. Pos by Month'!$H$48,'c4-Stmt of Fin. Pos by Month'!$J$48,'c4-Stmt of Fin. Pos by Month'!$L$48,'c4-Stmt of Fin. Pos by Month'!$N$48,'c4-Stmt of Fin. Pos by Month'!$P$48,'c4-Stmt of Fin. Pos by Month'!$R$48,'c4-Stmt of Fin. Pos by Month'!$T$48,'c4-Stmt of Fin. Pos by Month'!$V$48,'c4-Stmt of Fin. Pos by Month'!$X$48,'c4-Stmt of Fin. Pos by Month'!$Z$48,'c4-Stmt of Fin. Pos by Month'!$AB$48,'c4-Stmt of Fin. Pos by Month'!$AD$48</definedName>
    <definedName name="QB_FORMULA_9" localSheetId="3" hidden="1">'c4-Stmt of Act. by Month'!$AF$57,'c4-Stmt of Act. by Month'!$H$58,'c4-Stmt of Act. by Month'!$J$58,'c4-Stmt of Act. by Month'!$L$58,'c4-Stmt of Act. by Month'!$N$58,'c4-Stmt of Act. by Month'!$P$58,'c4-Stmt of Act. by Month'!$R$58,'c4-Stmt of Act. by Month'!$T$58,'c4-Stmt of Act. by Month'!$V$58,'c4-Stmt of Act. by Month'!$X$58,'c4-Stmt of Act. by Month'!$Z$58,'c4-Stmt of Act. by Month'!$AB$58,'c4-Stmt of Act. by Month'!$AD$58,'c4-Stmt of Act. by Month'!$AF$58</definedName>
    <definedName name="QB_FORMULA_9" localSheetId="2" hidden="1">'c4-Stmt of Activ. by Class'!$P$20,'c4-Stmt of Activ. by Class'!$R$20,'c4-Stmt of Activ. by Class'!$AJ$20,'c4-Stmt of Activ. by Class'!$BH$20,'c4-Stmt of Activ. by Class'!$BX$20,'c4-Stmt of Activ. by Class'!$CB$20,'c4-Stmt of Activ. by Class'!$CR$20,'c4-Stmt of Activ. by Class'!$CZ$20,'c4-Stmt of Activ. by Class'!$DB$20,'c4-Stmt of Activ. by Class'!$P$21,'c4-Stmt of Activ. by Class'!$AJ$21,'c4-Stmt of Activ. by Class'!$BH$21,'c4-Stmt of Activ. by Class'!$BX$21,'c4-Stmt of Activ. by Class'!$CB$21,'c4-Stmt of Activ. by Class'!$CR$21,'c4-Stmt of Activ. by Class'!$CZ$21</definedName>
    <definedName name="QB_FORMULA_9" localSheetId="4" hidden="1">'c4-Stmt of Fin. Pos by Month'!$H$49,'c4-Stmt of Fin. Pos by Month'!$J$49,'c4-Stmt of Fin. Pos by Month'!$L$49,'c4-Stmt of Fin. Pos by Month'!$N$49,'c4-Stmt of Fin. Pos by Month'!$P$49,'c4-Stmt of Fin. Pos by Month'!$R$49,'c4-Stmt of Fin. Pos by Month'!$T$49,'c4-Stmt of Fin. Pos by Month'!$V$49,'c4-Stmt of Fin. Pos by Month'!$X$49,'c4-Stmt of Fin. Pos by Month'!$Z$49,'c4-Stmt of Fin. Pos by Month'!$AB$49,'c4-Stmt of Fin. Pos by Month'!$AD$49,'c4-Stmt of Fin. Pos by Month'!$H$54,'c4-Stmt of Fin. Pos by Month'!$J$54,'c4-Stmt of Fin. Pos by Month'!$L$54,'c4-Stmt of Fin. Pos by Month'!$N$54</definedName>
    <definedName name="QB_ROW_1" localSheetId="4" hidden="1">'c4-Stmt of Fin. Pos by Month'!$A$2</definedName>
    <definedName name="QB_ROW_1" localSheetId="0" hidden="1">'c4-Stmt of Fin. Pos.'!$A$2</definedName>
    <definedName name="QB_ROW_10031" localSheetId="4" hidden="1">'c4-Stmt of Fin. Pos by Month'!$D$38</definedName>
    <definedName name="QB_ROW_10031" localSheetId="0" hidden="1">'c4-Stmt of Fin. Pos.'!$D$36</definedName>
    <definedName name="QB_ROW_1011" localSheetId="4" hidden="1">'c4-Stmt of Fin. Pos by Month'!$B$3</definedName>
    <definedName name="QB_ROW_1011" localSheetId="0" hidden="1">'c4-Stmt of Fin. Pos.'!$B$3</definedName>
    <definedName name="QB_ROW_10331" localSheetId="4" hidden="1">'c4-Stmt of Fin. Pos by Month'!$D$40</definedName>
    <definedName name="QB_ROW_10331" localSheetId="0" hidden="1">'c4-Stmt of Fin. Pos.'!$D$38</definedName>
    <definedName name="QB_ROW_1046210" localSheetId="5" hidden="1">'c4-AR Aging'!$B$57</definedName>
    <definedName name="QB_ROW_1089210" localSheetId="5" hidden="1">'c4-AR Aging'!$B$61</definedName>
    <definedName name="QB_ROW_11031" localSheetId="4" hidden="1">'c4-Stmt of Fin. Pos by Month'!$D$41</definedName>
    <definedName name="QB_ROW_11031" localSheetId="0" hidden="1">'c4-Stmt of Fin. Pos.'!$D$39</definedName>
    <definedName name="QB_ROW_11331" localSheetId="4" hidden="1">'c4-Stmt of Fin. Pos by Month'!$D$49</definedName>
    <definedName name="QB_ROW_11331" localSheetId="0" hidden="1">'c4-Stmt of Fin. Pos.'!$D$46</definedName>
    <definedName name="QB_ROW_1156210" localSheetId="5" hidden="1">'c4-AR Aging'!$B$45</definedName>
    <definedName name="QB_ROW_1192210" localSheetId="5" hidden="1">'c4-AR Aging'!$B$36</definedName>
    <definedName name="QB_ROW_12030" localSheetId="4" hidden="1">'c4-Stmt of Fin. Pos by Month'!$D$18</definedName>
    <definedName name="QB_ROW_12030" localSheetId="0" hidden="1">'c4-Stmt of Fin. Pos.'!$D$17</definedName>
    <definedName name="QB_ROW_12031" localSheetId="4" hidden="1">'c4-Stmt of Fin. Pos by Month'!$D$50</definedName>
    <definedName name="QB_ROW_12031" localSheetId="0" hidden="1">'c4-Stmt of Fin. Pos.'!$D$47</definedName>
    <definedName name="QB_ROW_12240" localSheetId="4" hidden="1">'c4-Stmt of Fin. Pos by Month'!$E$20</definedName>
    <definedName name="QB_ROW_12240" localSheetId="0" hidden="1">'c4-Stmt of Fin. Pos.'!$E$19</definedName>
    <definedName name="QB_ROW_12330" localSheetId="4" hidden="1">'c4-Stmt of Fin. Pos by Month'!$D$21</definedName>
    <definedName name="QB_ROW_12330" localSheetId="0" hidden="1">'c4-Stmt of Fin. Pos.'!$D$20</definedName>
    <definedName name="QB_ROW_12331" localSheetId="4" hidden="1">'c4-Stmt of Fin. Pos by Month'!$D$63</definedName>
    <definedName name="QB_ROW_12331" localSheetId="0" hidden="1">'c4-Stmt of Fin. Pos.'!$D$55</definedName>
    <definedName name="QB_ROW_1240" localSheetId="4" hidden="1">'c4-Stmt of Fin. Pos by Month'!$E$61</definedName>
    <definedName name="QB_ROW_1240" localSheetId="0" hidden="1">'c4-Stmt of Fin. Pos.'!$E$53</definedName>
    <definedName name="QB_ROW_13021" localSheetId="4" hidden="1">'c4-Stmt of Fin. Pos by Month'!$C$65</definedName>
    <definedName name="QB_ROW_13021" localSheetId="0" hidden="1">'c4-Stmt of Fin. Pos.'!$C$57</definedName>
    <definedName name="QB_ROW_1311" localSheetId="4" hidden="1">'c4-Stmt of Fin. Pos by Month'!$B$25</definedName>
    <definedName name="QB_ROW_1311" localSheetId="0" hidden="1">'c4-Stmt of Fin. Pos.'!$B$24</definedName>
    <definedName name="QB_ROW_1312210" localSheetId="5" hidden="1">'c4-AR Aging'!$B$76</definedName>
    <definedName name="QB_ROW_13321" localSheetId="4" hidden="1">'c4-Stmt of Fin. Pos by Month'!$C$67</definedName>
    <definedName name="QB_ROW_13321" localSheetId="0" hidden="1">'c4-Stmt of Fin. Pos.'!$C$59</definedName>
    <definedName name="QB_ROW_135240" localSheetId="3" hidden="1">'c4-Stmt of Act. by Month'!$E$38</definedName>
    <definedName name="QB_ROW_135240" localSheetId="1" hidden="1">'c4-Stmt of Activ. Act. vs Bud.'!$E$36</definedName>
    <definedName name="QB_ROW_135240" localSheetId="2" hidden="1">'c4-Stmt of Activ. by Class'!$E$37</definedName>
    <definedName name="QB_ROW_139340" localSheetId="3" hidden="1">'c4-Stmt of Act. by Month'!$E$44</definedName>
    <definedName name="QB_ROW_139340" localSheetId="1" hidden="1">'c4-Stmt of Activ. Act. vs Bud.'!$E$42</definedName>
    <definedName name="QB_ROW_139340" localSheetId="2" hidden="1">'c4-Stmt of Activ. by Class'!$E$43</definedName>
    <definedName name="QB_ROW_14011" localSheetId="4" hidden="1">'c4-Stmt of Fin. Pos by Month'!$B$69</definedName>
    <definedName name="QB_ROW_14011" localSheetId="0" hidden="1">'c4-Stmt of Fin. Pos.'!$B$61</definedName>
    <definedName name="QB_ROW_140240" localSheetId="3" hidden="1">'c4-Stmt of Act. by Month'!$E$42</definedName>
    <definedName name="QB_ROW_140240" localSheetId="1" hidden="1">'c4-Stmt of Activ. Act. vs Bud.'!$E$40</definedName>
    <definedName name="QB_ROW_140240" localSheetId="2" hidden="1">'c4-Stmt of Activ. by Class'!$E$41</definedName>
    <definedName name="QB_ROW_141240" localSheetId="3" hidden="1">'c4-Stmt of Act. by Month'!$E$43</definedName>
    <definedName name="QB_ROW_141240" localSheetId="1" hidden="1">'c4-Stmt of Activ. Act. vs Bud.'!$E$41</definedName>
    <definedName name="QB_ROW_141240" localSheetId="2" hidden="1">'c4-Stmt of Activ. by Class'!$E$42</definedName>
    <definedName name="QB_ROW_142240" localSheetId="3" hidden="1">'c4-Stmt of Act. by Month'!$E$46</definedName>
    <definedName name="QB_ROW_142240" localSheetId="1" hidden="1">'c4-Stmt of Activ. Act. vs Bud.'!$E$44</definedName>
    <definedName name="QB_ROW_142240" localSheetId="2" hidden="1">'c4-Stmt of Activ. by Class'!$E$45</definedName>
    <definedName name="QB_ROW_14311" localSheetId="4" hidden="1">'c4-Stmt of Fin. Pos by Month'!$B$81</definedName>
    <definedName name="QB_ROW_14311" localSheetId="0" hidden="1">'c4-Stmt of Fin. Pos.'!$B$69</definedName>
    <definedName name="QB_ROW_143240" localSheetId="3" hidden="1">'c4-Stmt of Act. by Month'!$E$41</definedName>
    <definedName name="QB_ROW_143240" localSheetId="1" hidden="1">'c4-Stmt of Activ. Act. vs Bud.'!$E$39</definedName>
    <definedName name="QB_ROW_143240" localSheetId="2" hidden="1">'c4-Stmt of Activ. by Class'!$E$40</definedName>
    <definedName name="QB_ROW_144340" localSheetId="3" hidden="1">'c4-Stmt of Act. by Month'!$E$45</definedName>
    <definedName name="QB_ROW_144340" localSheetId="1" hidden="1">'c4-Stmt of Activ. Act. vs Bud.'!$E$43</definedName>
    <definedName name="QB_ROW_144340" localSheetId="2" hidden="1">'c4-Stmt of Activ. by Class'!$E$44</definedName>
    <definedName name="QB_ROW_15040" localSheetId="3" hidden="1">'c4-Stmt of Act. by Month'!$E$17</definedName>
    <definedName name="QB_ROW_15040" localSheetId="1" hidden="1">'c4-Stmt of Activ. Act. vs Bud.'!$E$16</definedName>
    <definedName name="QB_ROW_15040" localSheetId="2" hidden="1">'c4-Stmt of Activ. by Class'!$E$17</definedName>
    <definedName name="QB_ROW_15340" localSheetId="3" hidden="1">'c4-Stmt of Act. by Month'!$E$29</definedName>
    <definedName name="QB_ROW_15340" localSheetId="1" hidden="1">'c4-Stmt of Activ. Act. vs Bud.'!$E$26</definedName>
    <definedName name="QB_ROW_15340" localSheetId="2" hidden="1">'c4-Stmt of Activ. by Class'!$E$27</definedName>
    <definedName name="QB_ROW_16040" localSheetId="3" hidden="1">'c4-Stmt of Act. by Month'!$E$4</definedName>
    <definedName name="QB_ROW_16040" localSheetId="1" hidden="1">'c4-Stmt of Activ. Act. vs Bud.'!$E$5</definedName>
    <definedName name="QB_ROW_16040" localSheetId="2" hidden="1">'c4-Stmt of Activ. by Class'!$E$6</definedName>
    <definedName name="QB_ROW_16250" localSheetId="3" hidden="1">'c4-Stmt of Act. by Month'!$F$8</definedName>
    <definedName name="QB_ROW_163240" localSheetId="4" hidden="1">'c4-Stmt of Fin. Pos by Month'!$E$60</definedName>
    <definedName name="QB_ROW_16340" localSheetId="3" hidden="1">'c4-Stmt of Act. by Month'!$E$9</definedName>
    <definedName name="QB_ROW_16340" localSheetId="1" hidden="1">'c4-Stmt of Activ. Act. vs Bud.'!$E$9</definedName>
    <definedName name="QB_ROW_16340" localSheetId="2" hidden="1">'c4-Stmt of Activ. by Class'!$E$10</definedName>
    <definedName name="QB_ROW_165240" localSheetId="4" hidden="1">'c4-Stmt of Fin. Pos by Month'!$E$39</definedName>
    <definedName name="QB_ROW_165240" localSheetId="0" hidden="1">'c4-Stmt of Fin. Pos.'!$E$37</definedName>
    <definedName name="QB_ROW_169220" localSheetId="4" hidden="1">'c4-Stmt of Fin. Pos by Month'!$C$28</definedName>
    <definedName name="QB_ROW_171220" localSheetId="4" hidden="1">'c4-Stmt of Fin. Pos by Month'!$C$29</definedName>
    <definedName name="QB_ROW_171220" localSheetId="0" hidden="1">'c4-Stmt of Fin. Pos.'!$C$27</definedName>
    <definedName name="QB_ROW_17221" localSheetId="4" hidden="1">'c4-Stmt of Fin. Pos by Month'!$C$80</definedName>
    <definedName name="QB_ROW_17221" localSheetId="0" hidden="1">'c4-Stmt of Fin. Pos.'!$C$68</definedName>
    <definedName name="QB_ROW_17250" localSheetId="3" hidden="1">'c4-Stmt of Act. by Month'!$F$7</definedName>
    <definedName name="QB_ROW_17250" localSheetId="1" hidden="1">'c4-Stmt of Activ. Act. vs Bud.'!$F$8</definedName>
    <definedName name="QB_ROW_17250" localSheetId="2" hidden="1">'c4-Stmt of Activ. by Class'!$F$9</definedName>
    <definedName name="QB_ROW_173230" localSheetId="4" hidden="1">'c4-Stmt of Fin. Pos by Month'!$D$12</definedName>
    <definedName name="QB_ROW_173230" localSheetId="0" hidden="1">'c4-Stmt of Fin. Pos.'!$D$12</definedName>
    <definedName name="QB_ROW_1747210" localSheetId="5" hidden="1">'c4-AR Aging'!$B$38</definedName>
    <definedName name="QB_ROW_1748210" localSheetId="5" hidden="1">'c4-AR Aging'!$B$33</definedName>
    <definedName name="QB_ROW_178250" localSheetId="3" hidden="1">'c4-Stmt of Act. by Month'!$F$22</definedName>
    <definedName name="QB_ROW_18220" localSheetId="4" hidden="1">'c4-Stmt of Fin. Pos by Month'!$C$70</definedName>
    <definedName name="QB_ROW_18220" localSheetId="0" hidden="1">'c4-Stmt of Fin. Pos.'!$C$62</definedName>
    <definedName name="QB_ROW_18301" localSheetId="3" hidden="1">'c4-Stmt of Act. by Month'!$A$58</definedName>
    <definedName name="QB_ROW_18301" localSheetId="1" hidden="1">'c4-Stmt of Activ. Act. vs Bud.'!$A$53</definedName>
    <definedName name="QB_ROW_18301" localSheetId="2" hidden="1">'c4-Stmt of Activ. by Class'!$A$54</definedName>
    <definedName name="QB_ROW_190040" localSheetId="4" hidden="1">'c4-Stmt of Fin. Pos by Month'!$E$42</definedName>
    <definedName name="QB_ROW_190040" localSheetId="0" hidden="1">'c4-Stmt of Fin. Pos.'!$E$40</definedName>
    <definedName name="QB_ROW_19011" localSheetId="3" hidden="1">'c4-Stmt of Act. by Month'!$B$2</definedName>
    <definedName name="QB_ROW_19011" localSheetId="1" hidden="1">'c4-Stmt of Activ. Act. vs Bud.'!$B$3</definedName>
    <definedName name="QB_ROW_19011" localSheetId="2" hidden="1">'c4-Stmt of Activ. by Class'!$B$4</definedName>
    <definedName name="QB_ROW_190340" localSheetId="4" hidden="1">'c4-Stmt of Fin. Pos by Month'!$E$48</definedName>
    <definedName name="QB_ROW_190340" localSheetId="0" hidden="1">'c4-Stmt of Fin. Pos.'!$E$45</definedName>
    <definedName name="QB_ROW_191210" localSheetId="5" hidden="1">'c4-AR Aging'!$B$2</definedName>
    <definedName name="QB_ROW_192210" localSheetId="5" hidden="1">'c4-AR Aging'!$B$8</definedName>
    <definedName name="QB_ROW_19250" localSheetId="3" hidden="1">'c4-Stmt of Act. by Month'!$F$21</definedName>
    <definedName name="QB_ROW_19250" localSheetId="1" hidden="1">'c4-Stmt of Activ. Act. vs Bud.'!$F$19</definedName>
    <definedName name="QB_ROW_19250" localSheetId="2" hidden="1">'c4-Stmt of Activ. by Class'!$F$20</definedName>
    <definedName name="QB_ROW_19311" localSheetId="3" hidden="1">'c4-Stmt of Act. by Month'!$B$56</definedName>
    <definedName name="QB_ROW_19311" localSheetId="1" hidden="1">'c4-Stmt of Activ. Act. vs Bud.'!$B$52</definedName>
    <definedName name="QB_ROW_19311" localSheetId="2" hidden="1">'c4-Stmt of Activ. by Class'!$B$53</definedName>
    <definedName name="QB_ROW_193210" localSheetId="5" hidden="1">'c4-AR Aging'!$B$50</definedName>
    <definedName name="QB_ROW_194220" localSheetId="4" hidden="1">'c4-Stmt of Fin. Pos by Month'!$C$32</definedName>
    <definedName name="QB_ROW_194220" localSheetId="0" hidden="1">'c4-Stmt of Fin. Pos.'!$C$30</definedName>
    <definedName name="QB_ROW_195210" localSheetId="5" hidden="1">'c4-AR Aging'!$B$60</definedName>
    <definedName name="QB_ROW_195240" localSheetId="3" hidden="1">'c4-Stmt of Act. by Month'!$E$53</definedName>
    <definedName name="QB_ROW_195240" localSheetId="1" hidden="1">'c4-Stmt of Activ. Act. vs Bud.'!$E$50</definedName>
    <definedName name="QB_ROW_195240" localSheetId="2" hidden="1">'c4-Stmt of Activ. by Class'!$E$51</definedName>
    <definedName name="QB_ROW_196230" localSheetId="4" hidden="1">'c4-Stmt of Fin. Pos by Month'!$D$17</definedName>
    <definedName name="QB_ROW_196230" localSheetId="0" hidden="1">'c4-Stmt of Fin. Pos.'!$D$16</definedName>
    <definedName name="QB_ROW_197210" localSheetId="5" hidden="1">'c4-AR Aging'!$B$65</definedName>
    <definedName name="QB_ROW_198210" localSheetId="5" hidden="1">'c4-AR Aging'!$B$68</definedName>
    <definedName name="QB_ROW_199210" localSheetId="5" hidden="1">'c4-AR Aging'!$B$70</definedName>
    <definedName name="QB_ROW_199240" localSheetId="1" hidden="1">'c4-Stmt of Activ. Act. vs Bud.'!$E$31</definedName>
    <definedName name="QB_ROW_199240" localSheetId="2" hidden="1">'c4-Stmt of Activ. by Class'!$E$32</definedName>
    <definedName name="QB_ROW_200210" localSheetId="5" hidden="1">'c4-AR Aging'!$B$75</definedName>
    <definedName name="QB_ROW_200230" localSheetId="4" hidden="1">'c4-Stmt of Fin. Pos by Month'!$D$15</definedName>
    <definedName name="QB_ROW_200230" localSheetId="0" hidden="1">'c4-Stmt of Fin. Pos.'!$D$15</definedName>
    <definedName name="QB_ROW_20031" localSheetId="3" hidden="1">'c4-Stmt of Act. by Month'!$D$3</definedName>
    <definedName name="QB_ROW_20031" localSheetId="1" hidden="1">'c4-Stmt of Activ. Act. vs Bud.'!$D$4</definedName>
    <definedName name="QB_ROW_20031" localSheetId="2" hidden="1">'c4-Stmt of Activ. by Class'!$D$5</definedName>
    <definedName name="QB_ROW_201210" localSheetId="5" hidden="1">'c4-AR Aging'!$B$79</definedName>
    <definedName name="QB_ROW_2021" localSheetId="4" hidden="1">'c4-Stmt of Fin. Pos by Month'!$C$4</definedName>
    <definedName name="QB_ROW_2021" localSheetId="0" hidden="1">'c4-Stmt of Fin. Pos.'!$C$4</definedName>
    <definedName name="QB_ROW_202210" localSheetId="5" hidden="1">'c4-AR Aging'!$B$81</definedName>
    <definedName name="QB_ROW_203210" localSheetId="5" hidden="1">'c4-AR Aging'!$B$87</definedName>
    <definedName name="QB_ROW_20331" localSheetId="3" hidden="1">'c4-Stmt of Act. by Month'!$D$33</definedName>
    <definedName name="QB_ROW_20331" localSheetId="1" hidden="1">'c4-Stmt of Activ. Act. vs Bud.'!$D$29</definedName>
    <definedName name="QB_ROW_20331" localSheetId="2" hidden="1">'c4-Stmt of Activ. by Class'!$D$30</definedName>
    <definedName name="QB_ROW_20350" localSheetId="3" hidden="1">'c4-Stmt of Act. by Month'!$F$23</definedName>
    <definedName name="QB_ROW_20350" localSheetId="1" hidden="1">'c4-Stmt of Activ. Act. vs Bud.'!$F$20</definedName>
    <definedName name="QB_ROW_20350" localSheetId="2" hidden="1">'c4-Stmt of Activ. by Class'!$F$21</definedName>
    <definedName name="QB_ROW_205040" localSheetId="3" hidden="1">'c4-Stmt of Act. by Month'!$E$10</definedName>
    <definedName name="QB_ROW_205040" localSheetId="1" hidden="1">'c4-Stmt of Activ. Act. vs Bud.'!$E$10</definedName>
    <definedName name="QB_ROW_205040" localSheetId="2" hidden="1">'c4-Stmt of Activ. by Class'!$E$11</definedName>
    <definedName name="QB_ROW_205340" localSheetId="3" hidden="1">'c4-Stmt of Act. by Month'!$E$16</definedName>
    <definedName name="QB_ROW_205340" localSheetId="1" hidden="1">'c4-Stmt of Activ. Act. vs Bud.'!$E$15</definedName>
    <definedName name="QB_ROW_205340" localSheetId="2" hidden="1">'c4-Stmt of Activ. by Class'!$E$16</definedName>
    <definedName name="QB_ROW_209250" localSheetId="3" hidden="1">'c4-Stmt of Act. by Month'!$F$14</definedName>
    <definedName name="QB_ROW_209250" localSheetId="1" hidden="1">'c4-Stmt of Activ. Act. vs Bud.'!$F$14</definedName>
    <definedName name="QB_ROW_209250" localSheetId="2" hidden="1">'c4-Stmt of Activ. by Class'!$F$15</definedName>
    <definedName name="QB_ROW_210210" localSheetId="5" hidden="1">'c4-AR Aging'!$B$40</definedName>
    <definedName name="QB_ROW_210240" localSheetId="3" hidden="1">'c4-Stmt of Act. by Month'!$E$40</definedName>
    <definedName name="QB_ROW_210240" localSheetId="1" hidden="1">'c4-Stmt of Activ. Act. vs Bud.'!$E$38</definedName>
    <definedName name="QB_ROW_210240" localSheetId="2" hidden="1">'c4-Stmt of Activ. by Class'!$E$39</definedName>
    <definedName name="QB_ROW_21031" localSheetId="3" hidden="1">'c4-Stmt of Act. by Month'!$D$36</definedName>
    <definedName name="QB_ROW_21031" localSheetId="1" hidden="1">'c4-Stmt of Activ. Act. vs Bud.'!$D$34</definedName>
    <definedName name="QB_ROW_21031" localSheetId="2" hidden="1">'c4-Stmt of Activ. by Class'!$D$35</definedName>
    <definedName name="QB_ROW_211240" localSheetId="3" hidden="1">'c4-Stmt of Act. by Month'!$E$47</definedName>
    <definedName name="QB_ROW_211240" localSheetId="1" hidden="1">'c4-Stmt of Activ. Act. vs Bud.'!$E$45</definedName>
    <definedName name="QB_ROW_211240" localSheetId="2" hidden="1">'c4-Stmt of Activ. by Class'!$E$46</definedName>
    <definedName name="QB_ROW_212240" localSheetId="3" hidden="1">'c4-Stmt of Act. by Month'!$E$52</definedName>
    <definedName name="QB_ROW_212240" localSheetId="1" hidden="1">'c4-Stmt of Activ. Act. vs Bud.'!$E$49</definedName>
    <definedName name="QB_ROW_212240" localSheetId="2" hidden="1">'c4-Stmt of Activ. by Class'!$E$50</definedName>
    <definedName name="QB_ROW_213250" localSheetId="3" hidden="1">'c4-Stmt of Act. by Month'!$F$6</definedName>
    <definedName name="QB_ROW_213250" localSheetId="1" hidden="1">'c4-Stmt of Activ. Act. vs Bud.'!$F$7</definedName>
    <definedName name="QB_ROW_213250" localSheetId="2" hidden="1">'c4-Stmt of Activ. by Class'!$F$8</definedName>
    <definedName name="QB_ROW_21331" localSheetId="3" hidden="1">'c4-Stmt of Act. by Month'!$D$55</definedName>
    <definedName name="QB_ROW_21331" localSheetId="1" hidden="1">'c4-Stmt of Activ. Act. vs Bud.'!$D$51</definedName>
    <definedName name="QB_ROW_21331" localSheetId="2" hidden="1">'c4-Stmt of Activ. by Class'!$D$52</definedName>
    <definedName name="QB_ROW_214340" localSheetId="3" hidden="1">'c4-Stmt of Act. by Month'!$E$37</definedName>
    <definedName name="QB_ROW_214340" localSheetId="1" hidden="1">'c4-Stmt of Activ. Act. vs Bud.'!$E$35</definedName>
    <definedName name="QB_ROW_214340" localSheetId="2" hidden="1">'c4-Stmt of Activ. by Class'!$E$36</definedName>
    <definedName name="QB_ROW_2164210" localSheetId="5" hidden="1">'c4-AR Aging'!$B$72</definedName>
    <definedName name="QB_ROW_218250" localSheetId="3" hidden="1">'c4-Stmt of Act. by Month'!$F$11</definedName>
    <definedName name="QB_ROW_218250" localSheetId="1" hidden="1">'c4-Stmt of Activ. Act. vs Bud.'!$F$11</definedName>
    <definedName name="QB_ROW_218250" localSheetId="2" hidden="1">'c4-Stmt of Activ. by Class'!$F$12</definedName>
    <definedName name="QB_ROW_22311" localSheetId="3" hidden="1">'c4-Stmt of Act. by Month'!$B$57</definedName>
    <definedName name="QB_ROW_2255210" localSheetId="5" hidden="1">'c4-AR Aging'!$B$66</definedName>
    <definedName name="QB_ROW_2257210" localSheetId="5" hidden="1">'c4-AR Aging'!$B$63</definedName>
    <definedName name="QB_ROW_2258210" localSheetId="5" hidden="1">'c4-AR Aging'!$B$64</definedName>
    <definedName name="QB_ROW_226250" localSheetId="3" hidden="1">'c4-Stmt of Act. by Month'!$F$5</definedName>
    <definedName name="QB_ROW_226250" localSheetId="1" hidden="1">'c4-Stmt of Activ. Act. vs Bud.'!$F$6</definedName>
    <definedName name="QB_ROW_226250" localSheetId="2" hidden="1">'c4-Stmt of Activ. by Class'!$F$7</definedName>
    <definedName name="QB_ROW_2276210" localSheetId="5" hidden="1">'c4-AR Aging'!$B$42</definedName>
    <definedName name="QB_ROW_229230" localSheetId="4" hidden="1">'c4-Stmt of Fin. Pos by Month'!$D$22</definedName>
    <definedName name="QB_ROW_229230" localSheetId="0" hidden="1">'c4-Stmt of Fin. Pos.'!$D$21</definedName>
    <definedName name="QB_ROW_2321" localSheetId="4" hidden="1">'c4-Stmt of Fin. Pos by Month'!$C$10</definedName>
    <definedName name="QB_ROW_2321" localSheetId="0" hidden="1">'c4-Stmt of Fin. Pos.'!$C$10</definedName>
    <definedName name="QB_ROW_2362210" localSheetId="5" hidden="1">'c4-AR Aging'!$B$83</definedName>
    <definedName name="QB_ROW_238240" localSheetId="3" hidden="1">'c4-Stmt of Act. by Month'!$E$48</definedName>
    <definedName name="QB_ROW_238240" localSheetId="1" hidden="1">'c4-Stmt of Activ. Act. vs Bud.'!$E$46</definedName>
    <definedName name="QB_ROW_238240" localSheetId="2" hidden="1">'c4-Stmt of Activ. by Class'!$E$47</definedName>
    <definedName name="QB_ROW_240240" localSheetId="4" hidden="1">'c4-Stmt of Fin. Pos by Month'!$E$6</definedName>
    <definedName name="QB_ROW_240240" localSheetId="0" hidden="1">'c4-Stmt of Fin. Pos.'!$E$6</definedName>
    <definedName name="QB_ROW_244240" localSheetId="4" hidden="1">'c4-Stmt of Fin. Pos by Month'!$E$62</definedName>
    <definedName name="QB_ROW_244240" localSheetId="0" hidden="1">'c4-Stmt of Fin. Pos.'!$E$54</definedName>
    <definedName name="QB_ROW_247230" localSheetId="4" hidden="1">'c4-Stmt of Fin. Pos by Month'!$D$23</definedName>
    <definedName name="QB_ROW_247230" localSheetId="0" hidden="1">'c4-Stmt of Fin. Pos.'!$D$22</definedName>
    <definedName name="QB_ROW_248050" localSheetId="4" hidden="1">'c4-Stmt of Fin. Pos by Month'!$F$43</definedName>
    <definedName name="QB_ROW_248050" localSheetId="0" hidden="1">'c4-Stmt of Fin. Pos.'!$F$41</definedName>
    <definedName name="QB_ROW_248350" localSheetId="4" hidden="1">'c4-Stmt of Fin. Pos by Month'!$F$47</definedName>
    <definedName name="QB_ROW_248350" localSheetId="0" hidden="1">'c4-Stmt of Fin. Pos.'!$F$44</definedName>
    <definedName name="QB_ROW_254230" localSheetId="4" hidden="1">'c4-Stmt of Fin. Pos by Month'!$D$66</definedName>
    <definedName name="QB_ROW_254230" localSheetId="0" hidden="1">'c4-Stmt of Fin. Pos.'!$D$58</definedName>
    <definedName name="QB_ROW_256220" localSheetId="4" hidden="1">'c4-Stmt of Fin. Pos by Month'!$C$27</definedName>
    <definedName name="QB_ROW_256220" localSheetId="0" hidden="1">'c4-Stmt of Fin. Pos.'!$C$26</definedName>
    <definedName name="QB_ROW_257240" localSheetId="3" hidden="1">'c4-Stmt of Act. by Month'!$E$30</definedName>
    <definedName name="QB_ROW_257240" localSheetId="1" hidden="1">'c4-Stmt of Activ. Act. vs Bud.'!$E$27</definedName>
    <definedName name="QB_ROW_257240" localSheetId="2" hidden="1">'c4-Stmt of Activ. by Class'!$E$28</definedName>
    <definedName name="QB_ROW_260230" localSheetId="4" hidden="1">'c4-Stmt of Fin. Pos by Month'!$D$16</definedName>
    <definedName name="QB_ROW_265260" localSheetId="4" hidden="1">'c4-Stmt of Fin. Pos by Month'!$G$44</definedName>
    <definedName name="QB_ROW_266240" localSheetId="4" hidden="1">'c4-Stmt of Fin. Pos by Month'!$E$7</definedName>
    <definedName name="QB_ROW_266240" localSheetId="0" hidden="1">'c4-Stmt of Fin. Pos.'!$E$7</definedName>
    <definedName name="QB_ROW_267260" localSheetId="4" hidden="1">'c4-Stmt of Fin. Pos by Month'!$G$45</definedName>
    <definedName name="QB_ROW_267260" localSheetId="0" hidden="1">'c4-Stmt of Fin. Pos.'!$G$42</definedName>
    <definedName name="QB_ROW_268340" localSheetId="3" hidden="1">'c4-Stmt of Act. by Month'!$E$32</definedName>
    <definedName name="QB_ROW_27050" localSheetId="3" hidden="1">'c4-Stmt of Act. by Month'!$F$24</definedName>
    <definedName name="QB_ROW_27050" localSheetId="1" hidden="1">'c4-Stmt of Activ. Act. vs Bud.'!$F$21</definedName>
    <definedName name="QB_ROW_27050" localSheetId="2" hidden="1">'c4-Stmt of Activ. by Class'!$F$22</definedName>
    <definedName name="QB_ROW_27350" localSheetId="3" hidden="1">'c4-Stmt of Act. by Month'!$F$28</definedName>
    <definedName name="QB_ROW_27350" localSheetId="1" hidden="1">'c4-Stmt of Activ. Act. vs Bud.'!$F$25</definedName>
    <definedName name="QB_ROW_27350" localSheetId="2" hidden="1">'c4-Stmt of Activ. by Class'!$F$26</definedName>
    <definedName name="QB_ROW_2744210" localSheetId="6" hidden="1">'c4-AP Aging'!$B$11</definedName>
    <definedName name="QB_ROW_278210" localSheetId="5" hidden="1">'c4-AR Aging'!$B$67</definedName>
    <definedName name="QB_ROW_279210" localSheetId="5" hidden="1">'c4-AR Aging'!$B$69</definedName>
    <definedName name="QB_ROW_280210" localSheetId="5" hidden="1">'c4-AR Aging'!$B$24</definedName>
    <definedName name="QB_ROW_281210" localSheetId="5" hidden="1">'c4-AR Aging'!$B$35</definedName>
    <definedName name="QB_ROW_283240" localSheetId="4" hidden="1">'c4-Stmt of Fin. Pos by Month'!$E$19</definedName>
    <definedName name="QB_ROW_283240" localSheetId="0" hidden="1">'c4-Stmt of Fin. Pos.'!$E$18</definedName>
    <definedName name="QB_ROW_284240" localSheetId="3" hidden="1">'c4-Stmt of Act. by Month'!$E$39</definedName>
    <definedName name="QB_ROW_284240" localSheetId="1" hidden="1">'c4-Stmt of Activ. Act. vs Bud.'!$E$37</definedName>
    <definedName name="QB_ROW_284240" localSheetId="2" hidden="1">'c4-Stmt of Activ. by Class'!$E$38</definedName>
    <definedName name="QB_ROW_287250" localSheetId="3" hidden="1">'c4-Stmt of Act. by Month'!$F$12</definedName>
    <definedName name="QB_ROW_287250" localSheetId="1" hidden="1">'c4-Stmt of Activ. Act. vs Bud.'!$F$12</definedName>
    <definedName name="QB_ROW_287250" localSheetId="2" hidden="1">'c4-Stmt of Activ. by Class'!$F$13</definedName>
    <definedName name="QB_ROW_289260" localSheetId="3" hidden="1">'c4-Stmt of Act. by Month'!$G$25</definedName>
    <definedName name="QB_ROW_289260" localSheetId="1" hidden="1">'c4-Stmt of Activ. Act. vs Bud.'!$G$22</definedName>
    <definedName name="QB_ROW_289260" localSheetId="2" hidden="1">'c4-Stmt of Activ. by Class'!$G$23</definedName>
    <definedName name="QB_ROW_2911210" localSheetId="5" hidden="1">'c4-AR Aging'!$B$88</definedName>
    <definedName name="QB_ROW_291260" localSheetId="4" hidden="1">'c4-Stmt of Fin. Pos by Month'!$G$46</definedName>
    <definedName name="QB_ROW_291260" localSheetId="0" hidden="1">'c4-Stmt of Fin. Pos.'!$G$43</definedName>
    <definedName name="QB_ROW_294250" localSheetId="3" hidden="1">'c4-Stmt of Act. by Month'!$F$15</definedName>
    <definedName name="QB_ROW_295240" localSheetId="4" hidden="1">'c4-Stmt of Fin. Pos by Month'!$E$59</definedName>
    <definedName name="QB_ROW_297020" localSheetId="4" hidden="1">'c4-Stmt of Fin. Pos by Month'!$C$71</definedName>
    <definedName name="QB_ROW_297020" localSheetId="0" hidden="1">'c4-Stmt of Fin. Pos.'!$C$63</definedName>
    <definedName name="QB_ROW_297210" localSheetId="5" hidden="1">'c4-AR Aging'!$B$19</definedName>
    <definedName name="QB_ROW_297320" localSheetId="4" hidden="1">'c4-Stmt of Fin. Pos by Month'!$C$76</definedName>
    <definedName name="QB_ROW_297320" localSheetId="0" hidden="1">'c4-Stmt of Fin. Pos.'!$C$67</definedName>
    <definedName name="QB_ROW_298230" localSheetId="4" hidden="1">'c4-Stmt of Fin. Pos by Month'!$D$72</definedName>
    <definedName name="QB_ROW_298230" localSheetId="0" hidden="1">'c4-Stmt of Fin. Pos.'!$D$64</definedName>
    <definedName name="QB_ROW_299230" localSheetId="4" hidden="1">'c4-Stmt of Fin. Pos by Month'!$D$73</definedName>
    <definedName name="QB_ROW_299230" localSheetId="0" hidden="1">'c4-Stmt of Fin. Pos.'!$D$65</definedName>
    <definedName name="QB_ROW_300260" localSheetId="3" hidden="1">'c4-Stmt of Act. by Month'!$G$26</definedName>
    <definedName name="QB_ROW_300260" localSheetId="1" hidden="1">'c4-Stmt of Activ. Act. vs Bud.'!$G$23</definedName>
    <definedName name="QB_ROW_300260" localSheetId="2" hidden="1">'c4-Stmt of Activ. by Class'!$G$24</definedName>
    <definedName name="QB_ROW_301" localSheetId="4" hidden="1">'c4-Stmt of Fin. Pos by Month'!$A$34</definedName>
    <definedName name="QB_ROW_301" localSheetId="0" hidden="1">'c4-Stmt of Fin. Pos.'!$A$32</definedName>
    <definedName name="QB_ROW_301260" localSheetId="3" hidden="1">'c4-Stmt of Act. by Month'!$G$27</definedName>
    <definedName name="QB_ROW_301260" localSheetId="1" hidden="1">'c4-Stmt of Activ. Act. vs Bud.'!$G$24</definedName>
    <definedName name="QB_ROW_301260" localSheetId="2" hidden="1">'c4-Stmt of Activ. by Class'!$G$25</definedName>
    <definedName name="QB_ROW_3021" localSheetId="4" hidden="1">'c4-Stmt of Fin. Pos by Month'!$C$11</definedName>
    <definedName name="QB_ROW_3021" localSheetId="0" hidden="1">'c4-Stmt of Fin. Pos.'!$C$11</definedName>
    <definedName name="QB_ROW_302210" localSheetId="5" hidden="1">'c4-AR Aging'!$B$39</definedName>
    <definedName name="QB_ROW_302230" localSheetId="4" hidden="1">'c4-Stmt of Fin. Pos by Month'!$D$74</definedName>
    <definedName name="QB_ROW_302230" localSheetId="0" hidden="1">'c4-Stmt of Fin. Pos.'!$D$66</definedName>
    <definedName name="QB_ROW_303230" localSheetId="4" hidden="1">'c4-Stmt of Fin. Pos by Month'!$D$75</definedName>
    <definedName name="QB_ROW_3040" localSheetId="4" hidden="1">'c4-Stmt of Fin. Pos by Month'!$E$55</definedName>
    <definedName name="QB_ROW_305210" localSheetId="5" hidden="1">'c4-AR Aging'!$B$82</definedName>
    <definedName name="QB_ROW_305250" localSheetId="4" hidden="1">'c4-Stmt of Fin. Pos by Month'!$F$56</definedName>
    <definedName name="QB_ROW_306040" localSheetId="4" hidden="1">'c4-Stmt of Fin. Pos by Month'!$E$51</definedName>
    <definedName name="QB_ROW_306040" localSheetId="0" hidden="1">'c4-Stmt of Fin. Pos.'!$E$48</definedName>
    <definedName name="QB_ROW_306340" localSheetId="4" hidden="1">'c4-Stmt of Fin. Pos by Month'!$E$54</definedName>
    <definedName name="QB_ROW_306340" localSheetId="0" hidden="1">'c4-Stmt of Fin. Pos.'!$E$51</definedName>
    <definedName name="QB_ROW_307250" localSheetId="4" hidden="1">'c4-Stmt of Fin. Pos by Month'!$F$52</definedName>
    <definedName name="QB_ROW_307250" localSheetId="0" hidden="1">'c4-Stmt of Fin. Pos.'!$F$49</definedName>
    <definedName name="QB_ROW_308020" localSheetId="4" hidden="1">'c4-Stmt of Fin. Pos by Month'!$C$77</definedName>
    <definedName name="QB_ROW_308210" localSheetId="5" hidden="1">'c4-AR Aging'!$B$53</definedName>
    <definedName name="QB_ROW_308320" localSheetId="4" hidden="1">'c4-Stmt of Fin. Pos by Month'!$C$79</definedName>
    <definedName name="QB_ROW_309230" localSheetId="4" hidden="1">'c4-Stmt of Fin. Pos by Month'!$D$78</definedName>
    <definedName name="QB_ROW_31301" localSheetId="5" hidden="1">'c4-AR Aging'!$A$90</definedName>
    <definedName name="QB_ROW_313240" localSheetId="3" hidden="1">'c4-Stmt of Act. by Month'!$E$54</definedName>
    <definedName name="QB_ROW_314240" localSheetId="4" hidden="1">'c4-Stmt of Fin. Pos by Month'!$E$8</definedName>
    <definedName name="QB_ROW_314240" localSheetId="0" hidden="1">'c4-Stmt of Fin. Pos.'!$E$8</definedName>
    <definedName name="QB_ROW_315250" localSheetId="4" hidden="1">'c4-Stmt of Fin. Pos by Month'!$F$53</definedName>
    <definedName name="QB_ROW_315250" localSheetId="0" hidden="1">'c4-Stmt of Fin. Pos.'!$F$50</definedName>
    <definedName name="QB_ROW_3167210" localSheetId="5" hidden="1">'c4-AR Aging'!$B$28</definedName>
    <definedName name="QB_ROW_3213210" localSheetId="5" hidden="1">'c4-AR Aging'!$B$20</definedName>
    <definedName name="QB_ROW_32301" localSheetId="6" hidden="1">'c4-AP Aging'!$A$12</definedName>
    <definedName name="QB_ROW_324210" localSheetId="5" hidden="1">'c4-AR Aging'!$B$15</definedName>
    <definedName name="QB_ROW_3250" localSheetId="4" hidden="1">'c4-Stmt of Fin. Pos by Month'!$F$57</definedName>
    <definedName name="QB_ROW_325210" localSheetId="5" hidden="1">'c4-AR Aging'!$B$44</definedName>
    <definedName name="QB_ROW_326210" localSheetId="5" hidden="1">'c4-AR Aging'!$B$73</definedName>
    <definedName name="QB_ROW_327210" localSheetId="5" hidden="1">'c4-AR Aging'!$B$89</definedName>
    <definedName name="QB_ROW_3321" localSheetId="4" hidden="1">'c4-Stmt of Fin. Pos by Month'!$C$13</definedName>
    <definedName name="QB_ROW_3321" localSheetId="0" hidden="1">'c4-Stmt of Fin. Pos.'!$C$13</definedName>
    <definedName name="QB_ROW_33250" localSheetId="3" hidden="1">'c4-Stmt of Act. by Month'!$F$13</definedName>
    <definedName name="QB_ROW_33250" localSheetId="1" hidden="1">'c4-Stmt of Activ. Act. vs Bud.'!$F$13</definedName>
    <definedName name="QB_ROW_33250" localSheetId="2" hidden="1">'c4-Stmt of Activ. by Class'!$F$14</definedName>
    <definedName name="QB_ROW_3340" localSheetId="4" hidden="1">'c4-Stmt of Fin. Pos by Month'!$E$58</definedName>
    <definedName name="QB_ROW_3340" localSheetId="0" hidden="1">'c4-Stmt of Fin. Pos.'!$E$52</definedName>
    <definedName name="QB_ROW_3354210" localSheetId="5" hidden="1">'c4-AR Aging'!$B$62</definedName>
    <definedName name="QB_ROW_3360210" localSheetId="5" hidden="1">'c4-AR Aging'!$B$14</definedName>
    <definedName name="QB_ROW_3613210" localSheetId="5" hidden="1">'c4-AR Aging'!$B$23</definedName>
    <definedName name="QB_ROW_3632210" localSheetId="5" hidden="1">'c4-AR Aging'!$B$16</definedName>
    <definedName name="QB_ROW_3633210" localSheetId="5" hidden="1">'c4-AR Aging'!$B$13</definedName>
    <definedName name="QB_ROW_3634210" localSheetId="5" hidden="1">'c4-AR Aging'!$B$26</definedName>
    <definedName name="QB_ROW_3635210" localSheetId="5" hidden="1">'c4-AR Aging'!$B$48</definedName>
    <definedName name="QB_ROW_3651210" localSheetId="5" hidden="1">'c4-AR Aging'!#REF!</definedName>
    <definedName name="QB_ROW_365210" localSheetId="5" hidden="1">'c4-AR Aging'!$B$80</definedName>
    <definedName name="QB_ROW_367210" localSheetId="5" hidden="1">'c4-AR Aging'!$B$41</definedName>
    <definedName name="QB_ROW_3683210" localSheetId="5" hidden="1">'c4-AR Aging'!$B$59</definedName>
    <definedName name="QB_ROW_373210" localSheetId="5" hidden="1">'c4-AR Aging'!$B$34</definedName>
    <definedName name="QB_ROW_378210" localSheetId="6" hidden="1">'c4-AP Aging'!$B$8</definedName>
    <definedName name="QB_ROW_38250" localSheetId="3" hidden="1">'c4-Stmt of Act. by Month'!$F$18</definedName>
    <definedName name="QB_ROW_384210" localSheetId="5" hidden="1">'c4-AR Aging'!$B$58</definedName>
    <definedName name="QB_ROW_3888210" localSheetId="5" hidden="1">'c4-AR Aging'!$B$9</definedName>
    <definedName name="QB_ROW_39250" localSheetId="3" hidden="1">'c4-Stmt of Act. by Month'!$F$19</definedName>
    <definedName name="QB_ROW_39250" localSheetId="1" hidden="1">'c4-Stmt of Activ. Act. vs Bud.'!$F$17</definedName>
    <definedName name="QB_ROW_39250" localSheetId="2" hidden="1">'c4-Stmt of Activ. by Class'!$F$18</definedName>
    <definedName name="QB_ROW_3936210" localSheetId="6" hidden="1">'c4-AP Aging'!$B$5</definedName>
    <definedName name="QB_ROW_3958210" localSheetId="5" hidden="1">'c4-AR Aging'!$B$18</definedName>
    <definedName name="QB_ROW_4001210" localSheetId="5" hidden="1">'c4-AR Aging'!$B$31</definedName>
    <definedName name="QB_ROW_4021" localSheetId="4" hidden="1">'c4-Stmt of Fin. Pos by Month'!$C$14</definedName>
    <definedName name="QB_ROW_4021" localSheetId="0" hidden="1">'c4-Stmt of Fin. Pos.'!$C$14</definedName>
    <definedName name="QB_ROW_4092210" localSheetId="5" hidden="1">'c4-AR Aging'!$B$22</definedName>
    <definedName name="QB_ROW_4304210" localSheetId="5" hidden="1">'c4-AR Aging'!$B$6</definedName>
    <definedName name="QB_ROW_4321" localSheetId="4" hidden="1">'c4-Stmt of Fin. Pos by Month'!$C$24</definedName>
    <definedName name="QB_ROW_4321" localSheetId="0" hidden="1">'c4-Stmt of Fin. Pos.'!$C$23</definedName>
    <definedName name="QB_ROW_43240" localSheetId="3" hidden="1">'c4-Stmt of Act. by Month'!$E$31</definedName>
    <definedName name="QB_ROW_43240" localSheetId="1" hidden="1">'c4-Stmt of Activ. Act. vs Bud.'!$E$28</definedName>
    <definedName name="QB_ROW_43240" localSheetId="2" hidden="1">'c4-Stmt of Activ. by Class'!$E$29</definedName>
    <definedName name="QB_ROW_4356210" localSheetId="5" hidden="1">'c4-AR Aging'!$B$77</definedName>
    <definedName name="QB_ROW_4362210" localSheetId="5" hidden="1">'c4-AR Aging'!$B$49</definedName>
    <definedName name="QB_ROW_4380210" localSheetId="6" hidden="1">'c4-AP Aging'!$B$10</definedName>
    <definedName name="QB_ROW_4408210" localSheetId="5" hidden="1">'c4-AR Aging'!$B$4</definedName>
    <definedName name="QB_ROW_4430210" localSheetId="5" hidden="1">'c4-AR Aging'!$B$78</definedName>
    <definedName name="QB_ROW_4478210" localSheetId="5" hidden="1">'c4-AR Aging'!#REF!</definedName>
    <definedName name="QB_ROW_4490210" localSheetId="5" hidden="1">'c4-AR Aging'!$B$5</definedName>
    <definedName name="QB_ROW_4494210" localSheetId="5" hidden="1">'c4-AR Aging'!$B$43</definedName>
    <definedName name="QB_ROW_4496210" localSheetId="5" hidden="1">'c4-AR Aging'!$B$10</definedName>
    <definedName name="QB_ROW_4503210" localSheetId="5" hidden="1">'c4-AR Aging'!$B$32</definedName>
    <definedName name="QB_ROW_4579210" localSheetId="5" hidden="1">'c4-AR Aging'!$B$46</definedName>
    <definedName name="QB_ROW_4657210" localSheetId="5" hidden="1">'c4-AR Aging'!$B$51</definedName>
    <definedName name="QB_ROW_4689210" localSheetId="5" hidden="1">'c4-AR Aging'!#REF!</definedName>
    <definedName name="QB_ROW_4741210" localSheetId="5" hidden="1">'c4-AR Aging'!$B$71</definedName>
    <definedName name="QB_ROW_4811210" localSheetId="5" hidden="1">'c4-AR Aging'!$B$37</definedName>
    <definedName name="QB_ROW_4822210" localSheetId="5" hidden="1">'c4-AR Aging'!$B$56</definedName>
    <definedName name="QB_ROW_4905210" localSheetId="6" hidden="1">'c4-AP Aging'!$B$2</definedName>
    <definedName name="QB_ROW_4931210" localSheetId="5" hidden="1">'c4-AR Aging'!$B$12</definedName>
    <definedName name="QB_ROW_4981210" localSheetId="6" hidden="1">'c4-AP Aging'!$B$9</definedName>
    <definedName name="QB_ROW_5011" localSheetId="4" hidden="1">'c4-Stmt of Fin. Pos by Month'!$B$26</definedName>
    <definedName name="QB_ROW_5011" localSheetId="0" hidden="1">'c4-Stmt of Fin. Pos.'!$B$25</definedName>
    <definedName name="QB_ROW_5066210" localSheetId="5" hidden="1">'c4-AR Aging'!$B$3</definedName>
    <definedName name="QB_ROW_5073210" localSheetId="5" hidden="1">'c4-AR Aging'!$B$21</definedName>
    <definedName name="QB_ROW_5080210" localSheetId="5" hidden="1">'c4-AR Aging'!$B$74</definedName>
    <definedName name="QB_ROW_5094210" localSheetId="5" hidden="1">'c4-AR Aging'!$B$30</definedName>
    <definedName name="QB_ROW_5100210" localSheetId="5" hidden="1">'c4-AR Aging'!$B$52</definedName>
    <definedName name="QB_ROW_51240" localSheetId="3" hidden="1">'c4-Stmt of Act. by Month'!$E$51</definedName>
    <definedName name="QB_ROW_51240" localSheetId="1" hidden="1">'c4-Stmt of Activ. Act. vs Bud.'!$E$48</definedName>
    <definedName name="QB_ROW_51240" localSheetId="2" hidden="1">'c4-Stmt of Activ. by Class'!$E$49</definedName>
    <definedName name="QB_ROW_5192210" localSheetId="5" hidden="1">'c4-AR Aging'!$B$25</definedName>
    <definedName name="QB_ROW_5193210" localSheetId="6" hidden="1">'c4-AP Aging'!$B$3</definedName>
    <definedName name="QB_ROW_5209210" localSheetId="5" hidden="1">'c4-AR Aging'!$B$47</definedName>
    <definedName name="QB_ROW_5281210" localSheetId="5" hidden="1">'c4-AR Aging'!$B$29</definedName>
    <definedName name="QB_ROW_5285210" localSheetId="6" hidden="1">'c4-AP Aging'!$B$6</definedName>
    <definedName name="QB_ROW_5288210" localSheetId="5" hidden="1">'c4-AR Aging'!#REF!</definedName>
    <definedName name="QB_ROW_5301210" localSheetId="5" hidden="1">'c4-AR Aging'!$B$17</definedName>
    <definedName name="QB_ROW_5311" localSheetId="4" hidden="1">'c4-Stmt of Fin. Pos by Month'!$B$30</definedName>
    <definedName name="QB_ROW_5311" localSheetId="0" hidden="1">'c4-Stmt of Fin. Pos.'!$B$28</definedName>
    <definedName name="QB_ROW_5324210" localSheetId="5" hidden="1">'c4-AR Aging'!$B$54</definedName>
    <definedName name="QB_ROW_53340" localSheetId="3" hidden="1">'c4-Stmt of Act. by Month'!$E$50</definedName>
    <definedName name="QB_ROW_53340" localSheetId="1" hidden="1">'c4-Stmt of Activ. Act. vs Bud.'!$E$47</definedName>
    <definedName name="QB_ROW_53340" localSheetId="2" hidden="1">'c4-Stmt of Activ. by Class'!$E$48</definedName>
    <definedName name="QB_ROW_5378210" localSheetId="5" hidden="1">'c4-AR Aging'!$B$27</definedName>
    <definedName name="QB_ROW_5386210" localSheetId="6" hidden="1">'c4-AP Aging'!$B$4</definedName>
    <definedName name="QB_ROW_5395210" localSheetId="5" hidden="1">'c4-AR Aging'!$B$84</definedName>
    <definedName name="QB_ROW_5397210" localSheetId="6" hidden="1">'c4-AP Aging'!$B$7</definedName>
    <definedName name="QB_ROW_5402210" localSheetId="5" hidden="1">'c4-AR Aging'!$B$86</definedName>
    <definedName name="QB_ROW_6011" localSheetId="4" hidden="1">'c4-Stmt of Fin. Pos by Month'!$B$31</definedName>
    <definedName name="QB_ROW_6011" localSheetId="0" hidden="1">'c4-Stmt of Fin. Pos.'!$B$29</definedName>
    <definedName name="QB_ROW_62340" localSheetId="3" hidden="1">'c4-Stmt of Act. by Month'!$E$49</definedName>
    <definedName name="QB_ROW_6311" localSheetId="4" hidden="1">'c4-Stmt of Fin. Pos by Month'!$B$33</definedName>
    <definedName name="QB_ROW_6311" localSheetId="0" hidden="1">'c4-Stmt of Fin. Pos.'!$B$31</definedName>
    <definedName name="QB_ROW_7001" localSheetId="4" hidden="1">'c4-Stmt of Fin. Pos by Month'!$A$35</definedName>
    <definedName name="QB_ROW_7001" localSheetId="0" hidden="1">'c4-Stmt of Fin. Pos.'!$A$33</definedName>
    <definedName name="QB_ROW_7030" localSheetId="4" hidden="1">'c4-Stmt of Fin. Pos by Month'!$D$5</definedName>
    <definedName name="QB_ROW_7030" localSheetId="0" hidden="1">'c4-Stmt of Fin. Pos.'!$D$5</definedName>
    <definedName name="QB_ROW_7301" localSheetId="4" hidden="1">'c4-Stmt of Fin. Pos by Month'!$A$82</definedName>
    <definedName name="QB_ROW_7301" localSheetId="0" hidden="1">'c4-Stmt of Fin. Pos.'!$A$70</definedName>
    <definedName name="QB_ROW_7330" localSheetId="4" hidden="1">'c4-Stmt of Fin. Pos by Month'!$D$9</definedName>
    <definedName name="QB_ROW_7330" localSheetId="0" hidden="1">'c4-Stmt of Fin. Pos.'!$D$9</definedName>
    <definedName name="QB_ROW_751210" localSheetId="5" hidden="1">'c4-AR Aging'!$B$55</definedName>
    <definedName name="QB_ROW_8011" localSheetId="4" hidden="1">'c4-Stmt of Fin. Pos by Month'!$B$36</definedName>
    <definedName name="QB_ROW_8011" localSheetId="0" hidden="1">'c4-Stmt of Fin. Pos.'!$B$34</definedName>
    <definedName name="QB_ROW_8311" localSheetId="4" hidden="1">'c4-Stmt of Fin. Pos by Month'!$B$68</definedName>
    <definedName name="QB_ROW_8311" localSheetId="0" hidden="1">'c4-Stmt of Fin. Pos.'!$B$60</definedName>
    <definedName name="QB_ROW_861210" localSheetId="5" hidden="1">'c4-AR Aging'!$B$7</definedName>
    <definedName name="QB_ROW_86321" localSheetId="3" hidden="1">'c4-Stmt of Act. by Month'!$C$35</definedName>
    <definedName name="QB_ROW_86321" localSheetId="1" hidden="1">'c4-Stmt of Activ. Act. vs Bud.'!$C$33</definedName>
    <definedName name="QB_ROW_86321" localSheetId="2" hidden="1">'c4-Stmt of Activ. by Class'!$C$34</definedName>
    <definedName name="QB_ROW_87031" localSheetId="1" hidden="1">'c4-Stmt of Activ. Act. vs Bud.'!$D$30</definedName>
    <definedName name="QB_ROW_87031" localSheetId="2" hidden="1">'c4-Stmt of Activ. by Class'!$D$31</definedName>
    <definedName name="QB_ROW_87331" localSheetId="3" hidden="1">'c4-Stmt of Act. by Month'!$D$34</definedName>
    <definedName name="QB_ROW_87331" localSheetId="1" hidden="1">'c4-Stmt of Activ. Act. vs Bud.'!$D$32</definedName>
    <definedName name="QB_ROW_87331" localSheetId="2" hidden="1">'c4-Stmt of Activ. by Class'!$D$33</definedName>
    <definedName name="QB_ROW_9021" localSheetId="4" hidden="1">'c4-Stmt of Fin. Pos by Month'!$C$37</definedName>
    <definedName name="QB_ROW_9021" localSheetId="0" hidden="1">'c4-Stmt of Fin. Pos.'!$C$35</definedName>
    <definedName name="QB_ROW_90250" localSheetId="3" hidden="1">'c4-Stmt of Act. by Month'!$F$20</definedName>
    <definedName name="QB_ROW_90250" localSheetId="1" hidden="1">'c4-Stmt of Activ. Act. vs Bud.'!$F$18</definedName>
    <definedName name="QB_ROW_90250" localSheetId="2" hidden="1">'c4-Stmt of Activ. by Class'!$F$19</definedName>
    <definedName name="QB_ROW_92210" localSheetId="5" hidden="1">'c4-AR Aging'!$B$85</definedName>
    <definedName name="QB_ROW_9321" localSheetId="4" hidden="1">'c4-Stmt of Fin. Pos by Month'!$C$64</definedName>
    <definedName name="QB_ROW_9321" localSheetId="0" hidden="1">'c4-Stmt of Fin. Pos.'!$C$56</definedName>
    <definedName name="QB_ROW_93210" localSheetId="5" hidden="1">'c4-AR Aging'!$B$11</definedName>
    <definedName name="QBCANSUPPORTUPDATE" localSheetId="6">TRUE</definedName>
    <definedName name="QBCANSUPPORTUPDATE" localSheetId="5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ANSUPPORTUPDATE" localSheetId="4">TRUE</definedName>
    <definedName name="QBCANSUPPORTUPDATE" localSheetId="0">TRUE</definedName>
    <definedName name="QBCOMPANYFILENAME" localSheetId="6">"\\Gaston\lwvc\QuickBooks\LWVC2004-2005.QBW"</definedName>
    <definedName name="QBCOMPANYFILENAME" localSheetId="5">"\\Gaston\lwvc\QuickBooks\LWVC2004-2005.QBW"</definedName>
    <definedName name="QBCOMPANYFILENAME" localSheetId="3">"\\Gaston\lwvc\QuickBooks\LWVC2004-2005.QBW"</definedName>
    <definedName name="QBCOMPANYFILENAME" localSheetId="1">"\\Gaston\lwvc\QuickBooks\LWVC2004-2005.QBW"</definedName>
    <definedName name="QBCOMPANYFILENAME" localSheetId="2">"\\Gaston\lwvc\QuickBooks\LWVC2004-2005.QBW"</definedName>
    <definedName name="QBCOMPANYFILENAME" localSheetId="4">"\\Gaston\lwvc\QuickBooks\LWVC2004-2005.QBW"</definedName>
    <definedName name="QBCOMPANYFILENAME" localSheetId="0">"\\Gaston\lwvc\QuickBooks\LWVC2004-2005.QBW"</definedName>
    <definedName name="QBENDDATE" localSheetId="6">20190831</definedName>
    <definedName name="QBENDDATE" localSheetId="5">20190831</definedName>
    <definedName name="QBENDDATE" localSheetId="3">20190831</definedName>
    <definedName name="QBENDDATE" localSheetId="1">20190831</definedName>
    <definedName name="QBENDDATE" localSheetId="2">20190831</definedName>
    <definedName name="QBENDDATE" localSheetId="4">20190831</definedName>
    <definedName name="QBENDDATE" localSheetId="0">20190831</definedName>
    <definedName name="QBHEADERSONSCREEN" localSheetId="6">FALSE</definedName>
    <definedName name="QBHEADERSONSCREEN" localSheetId="5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HEADERSONSCREEN" localSheetId="4">FALSE</definedName>
    <definedName name="QBHEADERSONSCREEN" localSheetId="0">FALSE</definedName>
    <definedName name="QBMETADATASIZE" localSheetId="6">5924</definedName>
    <definedName name="QBMETADATASIZE" localSheetId="5">5924</definedName>
    <definedName name="QBMETADATASIZE" localSheetId="3">5914</definedName>
    <definedName name="QBMETADATASIZE" localSheetId="1">5914</definedName>
    <definedName name="QBMETADATASIZE" localSheetId="2">5914</definedName>
    <definedName name="QBMETADATASIZE" localSheetId="4">5914</definedName>
    <definedName name="QBMETADATASIZE" localSheetId="0">5914</definedName>
    <definedName name="QBPRESERVECOLOR" localSheetId="6">TRUE</definedName>
    <definedName name="QBPRESERVECOLOR" localSheetId="5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COLOR" localSheetId="4">TRUE</definedName>
    <definedName name="QBPRESERVECOLOR" localSheetId="0">TRUE</definedName>
    <definedName name="QBPRESERVEFONT" localSheetId="6">TRUE</definedName>
    <definedName name="QBPRESERVEFONT" localSheetId="5">TRUE</definedName>
    <definedName name="QBPRESERVEFONT" localSheetId="3">TRUE</definedName>
    <definedName name="QBPRESERVEFONT" localSheetId="1">TRUE</definedName>
    <definedName name="QBPRESERVEFONT" localSheetId="2">TRUE</definedName>
    <definedName name="QBPRESERVEFONT" localSheetId="4">TRUE</definedName>
    <definedName name="QBPRESERVEFONT" localSheetId="0">TRUE</definedName>
    <definedName name="QBPRESERVEROWHEIGHT" localSheetId="6">TRUE</definedName>
    <definedName name="QBPRESERVEROWHEIGHT" localSheetId="5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ROWHEIGHT" localSheetId="4">TRUE</definedName>
    <definedName name="QBPRESERVEROWHEIGHT" localSheetId="0">TRUE</definedName>
    <definedName name="QBPRESERVESPACE" localSheetId="6">TRUE</definedName>
    <definedName name="QBPRESERVESPACE" localSheetId="5">TRUE</definedName>
    <definedName name="QBPRESERVESPACE" localSheetId="3">TRUE</definedName>
    <definedName name="QBPRESERVESPACE" localSheetId="1">TRUE</definedName>
    <definedName name="QBPRESERVESPACE" localSheetId="2">TRUE</definedName>
    <definedName name="QBPRESERVESPACE" localSheetId="4">TRUE</definedName>
    <definedName name="QBPRESERVESPACE" localSheetId="0">TRUE</definedName>
    <definedName name="QBREPORTCOLAXIS" localSheetId="6">37</definedName>
    <definedName name="QBREPORTCOLAXIS" localSheetId="5">35</definedName>
    <definedName name="QBREPORTCOLAXIS" localSheetId="3">6</definedName>
    <definedName name="QBREPORTCOLAXIS" localSheetId="1">0</definedName>
    <definedName name="QBREPORTCOLAXIS" localSheetId="2">19</definedName>
    <definedName name="QBREPORTCOLAXIS" localSheetId="4">6</definedName>
    <definedName name="QBREPORTCOLAXIS" localSheetId="0">0</definedName>
    <definedName name="QBREPORTCOMPANYID" localSheetId="6">"d1bc5fb40bb64c32989208a640179ef4"</definedName>
    <definedName name="QBREPORTCOMPANYID" localSheetId="5">"d1bc5fb40bb64c32989208a640179ef4"</definedName>
    <definedName name="QBREPORTCOMPANYID" localSheetId="3">"d1bc5fb40bb64c32989208a640179ef4"</definedName>
    <definedName name="QBREPORTCOMPANYID" localSheetId="1">"d1bc5fb40bb64c32989208a640179ef4"</definedName>
    <definedName name="QBREPORTCOMPANYID" localSheetId="2">"d1bc5fb40bb64c32989208a640179ef4"</definedName>
    <definedName name="QBREPORTCOMPANYID" localSheetId="4">"d1bc5fb40bb64c32989208a640179ef4"</definedName>
    <definedName name="QBREPORTCOMPANYID" localSheetId="0">"d1bc5fb40bb64c32989208a640179ef4"</definedName>
    <definedName name="QBREPORTCOMPARECOL_ANNUALBUDGET" localSheetId="6">FALSE</definedName>
    <definedName name="QBREPORTCOMPARECOL_ANNUALBUDGET" localSheetId="5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NNUALBUDGET" localSheetId="4">FALSE</definedName>
    <definedName name="QBREPORTCOMPARECOL_ANNUALBUDGET" localSheetId="0">FALSE</definedName>
    <definedName name="QBREPORTCOMPARECOL_AVGCOGS" localSheetId="6">FALSE</definedName>
    <definedName name="QBREPORTCOMPARECOL_AVGCOGS" localSheetId="5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4">FALSE</definedName>
    <definedName name="QBREPORTCOMPARECOL_AVGCOGS" localSheetId="0">FALSE</definedName>
    <definedName name="QBREPORTCOMPARECOL_AVGPRICE" localSheetId="6">FALSE</definedName>
    <definedName name="QBREPORTCOMPARECOL_AVGPRICE" localSheetId="5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4">FALSE</definedName>
    <definedName name="QBREPORTCOMPARECOL_AVGPRICE" localSheetId="0">FALSE</definedName>
    <definedName name="QBREPORTCOMPARECOL_BUDDIFF" localSheetId="6">FALSE</definedName>
    <definedName name="QBREPORTCOMPARECOL_BUDDIFF" localSheetId="5">FALSE</definedName>
    <definedName name="QBREPORTCOMPARECOL_BUDDIFF" localSheetId="3">FALSE</definedName>
    <definedName name="QBREPORTCOMPARECOL_BUDDIFF" localSheetId="1">TRUE</definedName>
    <definedName name="QBREPORTCOMPARECOL_BUDDIFF" localSheetId="2">FALSE</definedName>
    <definedName name="QBREPORTCOMPARECOL_BUDDIFF" localSheetId="4">FALSE</definedName>
    <definedName name="QBREPORTCOMPARECOL_BUDDIFF" localSheetId="0">FALSE</definedName>
    <definedName name="QBREPORTCOMPARECOL_BUDGET" localSheetId="6">FALSE</definedName>
    <definedName name="QBREPORTCOMPARECOL_BUDGET" localSheetId="5">FALSE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GET" localSheetId="4">FALSE</definedName>
    <definedName name="QBREPORTCOMPARECOL_BUDGET" localSheetId="0">FALSE</definedName>
    <definedName name="QBREPORTCOMPARECOL_BUDPCT" localSheetId="6">FALSE</definedName>
    <definedName name="QBREPORTCOMPARECOL_BUDPCT" localSheetId="5">FALSE</definedName>
    <definedName name="QBREPORTCOMPARECOL_BUDPCT" localSheetId="3">FALSE</definedName>
    <definedName name="QBREPORTCOMPARECOL_BUDPCT" localSheetId="1">TRUE</definedName>
    <definedName name="QBREPORTCOMPARECOL_BUDPCT" localSheetId="2">FALSE</definedName>
    <definedName name="QBREPORTCOMPARECOL_BUDPCT" localSheetId="4">FALSE</definedName>
    <definedName name="QBREPORTCOMPARECOL_BUDPCT" localSheetId="0">FALSE</definedName>
    <definedName name="QBREPORTCOMPARECOL_COGS" localSheetId="6">FALSE</definedName>
    <definedName name="QBREPORTCOMPARECOL_COGS" localSheetId="5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COGS" localSheetId="4">FALSE</definedName>
    <definedName name="QBREPORTCOMPARECOL_COGS" localSheetId="0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0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0">FALSE</definedName>
    <definedName name="QBREPORTCOMPARECOL_FORECAST" localSheetId="6">FALSE</definedName>
    <definedName name="QBREPORTCOMPARECOL_FORECAST" localSheetId="5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4">FALSE</definedName>
    <definedName name="QBREPORTCOMPARECOL_FORECAST" localSheetId="0">FALSE</definedName>
    <definedName name="QBREPORTCOMPARECOL_GROSSMARGIN" localSheetId="6">FALSE</definedName>
    <definedName name="QBREPORTCOMPARECOL_GROSSMARGIN" localSheetId="5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4">FALSE</definedName>
    <definedName name="QBREPORTCOMPARECOL_GROSSMARGIN" localSheetId="0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0">FALSE</definedName>
    <definedName name="QBREPORTCOMPARECOL_HOURS" localSheetId="6">FALSE</definedName>
    <definedName name="QBREPORTCOMPARECOL_HOURS" localSheetId="5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HOURS" localSheetId="4">FALSE</definedName>
    <definedName name="QBREPORTCOMPARECOL_HOURS" localSheetId="0">FALSE</definedName>
    <definedName name="QBREPORTCOMPARECOL_PCTCOL" localSheetId="6">FALSE</definedName>
    <definedName name="QBREPORTCOMPARECOL_PCTCOL" localSheetId="5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COL" localSheetId="4">FALSE</definedName>
    <definedName name="QBREPORTCOMPARECOL_PCTCOL" localSheetId="0">FALSE</definedName>
    <definedName name="QBREPORTCOMPARECOL_PCTEXPENSE" localSheetId="6">FALSE</definedName>
    <definedName name="QBREPORTCOMPARECOL_PCTEXPENSE" localSheetId="5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4">FALSE</definedName>
    <definedName name="QBREPORTCOMPARECOL_PCTEXPENSE" localSheetId="0">FALSE</definedName>
    <definedName name="QBREPORTCOMPARECOL_PCTINCOME" localSheetId="6">FALSE</definedName>
    <definedName name="QBREPORTCOMPARECOL_PCTINCOME" localSheetId="5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4">FALSE</definedName>
    <definedName name="QBREPORTCOMPARECOL_PCTINCOME" localSheetId="0">FALSE</definedName>
    <definedName name="QBREPORTCOMPARECOL_PCTOFSALES" localSheetId="6">FALSE</definedName>
    <definedName name="QBREPORTCOMPARECOL_PCTOFSALES" localSheetId="5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4">FALSE</definedName>
    <definedName name="QBREPORTCOMPARECOL_PCTOFSALES" localSheetId="0">FALSE</definedName>
    <definedName name="QBREPORTCOMPARECOL_PCTROW" localSheetId="6">FALSE</definedName>
    <definedName name="QBREPORTCOMPARECOL_PCTROW" localSheetId="5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CTROW" localSheetId="4">FALSE</definedName>
    <definedName name="QBREPORTCOMPARECOL_PCTROW" localSheetId="0">FALSE</definedName>
    <definedName name="QBREPORTCOMPARECOL_PPDIFF" localSheetId="6">FALSE</definedName>
    <definedName name="QBREPORTCOMPARECOL_PPDIFF" localSheetId="5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DIFF" localSheetId="4">FALSE</definedName>
    <definedName name="QBREPORTCOMPARECOL_PPDIFF" localSheetId="0">FALSE</definedName>
    <definedName name="QBREPORTCOMPARECOL_PPPCT" localSheetId="6">FALSE</definedName>
    <definedName name="QBREPORTCOMPARECOL_PPPCT" localSheetId="5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PPCT" localSheetId="4">FALSE</definedName>
    <definedName name="QBREPORTCOMPARECOL_PPPCT" localSheetId="0">FALSE</definedName>
    <definedName name="QBREPORTCOMPARECOL_PREVPERIOD" localSheetId="6">FALSE</definedName>
    <definedName name="QBREPORTCOMPARECOL_PREVPERIOD" localSheetId="5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4">FALSE</definedName>
    <definedName name="QBREPORTCOMPARECOL_PREVPERIOD" localSheetId="0">FALSE</definedName>
    <definedName name="QBREPORTCOMPARECOL_PREVYEAR" localSheetId="6">FALSE</definedName>
    <definedName name="QBREPORTCOMPARECOL_PREVYEAR" localSheetId="5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4">FALSE</definedName>
    <definedName name="QBREPORTCOMPARECOL_PREVYEAR" localSheetId="0">FALSE</definedName>
    <definedName name="QBREPORTCOMPARECOL_PYDIFF" localSheetId="6">FALSE</definedName>
    <definedName name="QBREPORTCOMPARECOL_PYDIFF" localSheetId="5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DIFF" localSheetId="4">FALSE</definedName>
    <definedName name="QBREPORTCOMPARECOL_PYDIFF" localSheetId="0">FALSE</definedName>
    <definedName name="QBREPORTCOMPARECOL_PYPCT" localSheetId="6">FALSE</definedName>
    <definedName name="QBREPORTCOMPARECOL_PYPCT" localSheetId="5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PYPCT" localSheetId="4">FALSE</definedName>
    <definedName name="QBREPORTCOMPARECOL_PYPCT" localSheetId="0">FALSE</definedName>
    <definedName name="QBREPORTCOMPARECOL_QTY" localSheetId="6">FALSE</definedName>
    <definedName name="QBREPORTCOMPARECOL_QTY" localSheetId="5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QTY" localSheetId="4">FALSE</definedName>
    <definedName name="QBREPORTCOMPARECOL_QTY" localSheetId="0">FALSE</definedName>
    <definedName name="QBREPORTCOMPARECOL_RATE" localSheetId="6">FALSE</definedName>
    <definedName name="QBREPORTCOMPARECOL_RATE" localSheetId="5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RATE" localSheetId="4">FALSE</definedName>
    <definedName name="QBREPORTCOMPARECOL_RATE" localSheetId="0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0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0">FALSE</definedName>
    <definedName name="QBREPORTCOMPARECOL_TRIPMILES" localSheetId="6">FALSE</definedName>
    <definedName name="QBREPORTCOMPARECOL_TRIPMILES" localSheetId="5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4">FALSE</definedName>
    <definedName name="QBREPORTCOMPARECOL_TRIPMILES" localSheetId="0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0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0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0">FALSE</definedName>
    <definedName name="QBREPORTCOMPARECOL_YTD" localSheetId="6">FALSE</definedName>
    <definedName name="QBREPORTCOMPARECOL_YTD" localSheetId="5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" localSheetId="4">FALSE</definedName>
    <definedName name="QBREPORTCOMPARECOL_YTD" localSheetId="0">FALSE</definedName>
    <definedName name="QBREPORTCOMPARECOL_YTDBUDGET" localSheetId="6">FALSE</definedName>
    <definedName name="QBREPORTCOMPARECOL_YTDBUDGET" localSheetId="5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4">FALSE</definedName>
    <definedName name="QBREPORTCOMPARECOL_YTDBUDGET" localSheetId="0">FALSE</definedName>
    <definedName name="QBREPORTCOMPARECOL_YTDPCT" localSheetId="6">FALSE</definedName>
    <definedName name="QBREPORTCOMPARECOL_YTDPCT" localSheetId="5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COMPARECOL_YTDPCT" localSheetId="4">FALSE</definedName>
    <definedName name="QBREPORTCOMPARECOL_YTDPCT" localSheetId="0">FALSE</definedName>
    <definedName name="QBREPORTROWAXIS" localSheetId="6">15</definedName>
    <definedName name="QBREPORTROWAXIS" localSheetId="5">13</definedName>
    <definedName name="QBREPORTROWAXIS" localSheetId="3">11</definedName>
    <definedName name="QBREPORTROWAXIS" localSheetId="1">11</definedName>
    <definedName name="QBREPORTROWAXIS" localSheetId="2">11</definedName>
    <definedName name="QBREPORTROWAXIS" localSheetId="4">9</definedName>
    <definedName name="QBREPORTROWAXIS" localSheetId="0">9</definedName>
    <definedName name="QBREPORTSUBCOLAXIS" localSheetId="6">0</definedName>
    <definedName name="QBREPORTSUBCOLAXIS" localSheetId="5">0</definedName>
    <definedName name="QBREPORTSUBCOLAXIS" localSheetId="3">0</definedName>
    <definedName name="QBREPORTSUBCOLAXIS" localSheetId="1">24</definedName>
    <definedName name="QBREPORTSUBCOLAXIS" localSheetId="2">24</definedName>
    <definedName name="QBREPORTSUBCOLAXIS" localSheetId="4">0</definedName>
    <definedName name="QBREPORTSUBCOLAXIS" localSheetId="0">0</definedName>
    <definedName name="QBREPORTTYPE" localSheetId="6">15</definedName>
    <definedName name="QBREPORTTYPE" localSheetId="5">12</definedName>
    <definedName name="QBREPORTTYPE" localSheetId="3">0</definedName>
    <definedName name="QBREPORTTYPE" localSheetId="1">288</definedName>
    <definedName name="QBREPORTTYPE" localSheetId="2">288</definedName>
    <definedName name="QBREPORTTYPE" localSheetId="4">5</definedName>
    <definedName name="QBREPORTTYPE" localSheetId="0">5</definedName>
    <definedName name="QBROWHEADERS" localSheetId="6">2</definedName>
    <definedName name="QBROWHEADERS" localSheetId="5">2</definedName>
    <definedName name="QBROWHEADERS" localSheetId="3">7</definedName>
    <definedName name="QBROWHEADERS" localSheetId="1">7</definedName>
    <definedName name="QBROWHEADERS" localSheetId="2">7</definedName>
    <definedName name="QBROWHEADERS" localSheetId="4">7</definedName>
    <definedName name="QBROWHEADERS" localSheetId="0">7</definedName>
    <definedName name="QBSTARTDATE" localSheetId="6">20190831</definedName>
    <definedName name="QBSTARTDATE" localSheetId="5">20190831</definedName>
    <definedName name="QBSTARTDATE" localSheetId="3">20180901</definedName>
    <definedName name="QBSTARTDATE" localSheetId="1">20190701</definedName>
    <definedName name="QBSTARTDATE" localSheetId="2">20190701</definedName>
    <definedName name="QBSTARTDATE" localSheetId="4">20180930</definedName>
    <definedName name="QBSTARTDATE" localSheetId="0">20190831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7" l="1"/>
  <c r="I12" i="7"/>
  <c r="G12" i="7"/>
  <c r="E12" i="7"/>
  <c r="C12" i="7"/>
  <c r="M12" i="7" s="1"/>
  <c r="M11" i="7"/>
  <c r="M10" i="7"/>
  <c r="M9" i="7"/>
  <c r="M8" i="7"/>
  <c r="M7" i="7"/>
  <c r="M6" i="7"/>
  <c r="M5" i="7"/>
  <c r="M4" i="7"/>
  <c r="M3" i="7"/>
  <c r="M2" i="7"/>
  <c r="K90" i="6"/>
  <c r="I90" i="6"/>
  <c r="G90" i="6"/>
  <c r="E90" i="6"/>
  <c r="M90" i="6" s="1"/>
  <c r="C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Z8" i="5"/>
  <c r="AF8" i="5" s="1"/>
  <c r="Z7" i="5"/>
  <c r="AF57" i="5"/>
  <c r="AD55" i="5"/>
  <c r="AB55" i="5"/>
  <c r="Z55" i="5"/>
  <c r="X55" i="5"/>
  <c r="V55" i="5"/>
  <c r="T55" i="5"/>
  <c r="R55" i="5"/>
  <c r="P55" i="5"/>
  <c r="N55" i="5"/>
  <c r="L55" i="5"/>
  <c r="J55" i="5"/>
  <c r="H55" i="5"/>
  <c r="AF55" i="5" s="1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4" i="5"/>
  <c r="AF32" i="5"/>
  <c r="AF31" i="5"/>
  <c r="AF30" i="5"/>
  <c r="Z29" i="5"/>
  <c r="R29" i="5"/>
  <c r="J29" i="5"/>
  <c r="J33" i="5" s="1"/>
  <c r="J35" i="5" s="1"/>
  <c r="J56" i="5" s="1"/>
  <c r="J58" i="5" s="1"/>
  <c r="AD28" i="5"/>
  <c r="AD29" i="5" s="1"/>
  <c r="AB28" i="5"/>
  <c r="AB29" i="5" s="1"/>
  <c r="Z28" i="5"/>
  <c r="X28" i="5"/>
  <c r="X29" i="5" s="1"/>
  <c r="V28" i="5"/>
  <c r="V29" i="5" s="1"/>
  <c r="T28" i="5"/>
  <c r="T29" i="5" s="1"/>
  <c r="R28" i="5"/>
  <c r="P28" i="5"/>
  <c r="P29" i="5" s="1"/>
  <c r="N28" i="5"/>
  <c r="N29" i="5" s="1"/>
  <c r="L28" i="5"/>
  <c r="L29" i="5" s="1"/>
  <c r="J28" i="5"/>
  <c r="H28" i="5"/>
  <c r="H29" i="5" s="1"/>
  <c r="AF27" i="5"/>
  <c r="AF26" i="5"/>
  <c r="AF25" i="5"/>
  <c r="AF23" i="5"/>
  <c r="AF22" i="5"/>
  <c r="AF21" i="5"/>
  <c r="AF20" i="5"/>
  <c r="AF19" i="5"/>
  <c r="AF18" i="5"/>
  <c r="AD16" i="5"/>
  <c r="AB16" i="5"/>
  <c r="Z16" i="5"/>
  <c r="X16" i="5"/>
  <c r="V16" i="5"/>
  <c r="T16" i="5"/>
  <c r="R16" i="5"/>
  <c r="P16" i="5"/>
  <c r="N16" i="5"/>
  <c r="L16" i="5"/>
  <c r="J16" i="5"/>
  <c r="H16" i="5"/>
  <c r="AF16" i="5" s="1"/>
  <c r="AF15" i="5"/>
  <c r="AF14" i="5"/>
  <c r="AF13" i="5"/>
  <c r="AF12" i="5"/>
  <c r="AF11" i="5"/>
  <c r="AD9" i="5"/>
  <c r="AD33" i="5" s="1"/>
  <c r="AD35" i="5" s="1"/>
  <c r="AD56" i="5" s="1"/>
  <c r="AD58" i="5" s="1"/>
  <c r="AB9" i="5"/>
  <c r="Z9" i="5"/>
  <c r="X9" i="5"/>
  <c r="X33" i="5" s="1"/>
  <c r="X35" i="5" s="1"/>
  <c r="X56" i="5" s="1"/>
  <c r="X58" i="5" s="1"/>
  <c r="V9" i="5"/>
  <c r="V33" i="5" s="1"/>
  <c r="V35" i="5" s="1"/>
  <c r="V56" i="5" s="1"/>
  <c r="V58" i="5" s="1"/>
  <c r="T9" i="5"/>
  <c r="R9" i="5"/>
  <c r="P9" i="5"/>
  <c r="P33" i="5" s="1"/>
  <c r="P35" i="5" s="1"/>
  <c r="P56" i="5" s="1"/>
  <c r="P58" i="5" s="1"/>
  <c r="N9" i="5"/>
  <c r="N33" i="5" s="1"/>
  <c r="N35" i="5" s="1"/>
  <c r="N56" i="5" s="1"/>
  <c r="N58" i="5" s="1"/>
  <c r="L9" i="5"/>
  <c r="J9" i="5"/>
  <c r="H9" i="5"/>
  <c r="H33" i="5" s="1"/>
  <c r="AF7" i="5"/>
  <c r="AF6" i="5"/>
  <c r="AF5" i="5"/>
  <c r="AD79" i="4"/>
  <c r="AB79" i="4"/>
  <c r="Z79" i="4"/>
  <c r="X79" i="4"/>
  <c r="V79" i="4"/>
  <c r="T79" i="4"/>
  <c r="R79" i="4"/>
  <c r="P79" i="4"/>
  <c r="N79" i="4"/>
  <c r="L79" i="4"/>
  <c r="J79" i="4"/>
  <c r="H79" i="4"/>
  <c r="AD76" i="4"/>
  <c r="AD81" i="4" s="1"/>
  <c r="AB76" i="4"/>
  <c r="AB81" i="4" s="1"/>
  <c r="Z76" i="4"/>
  <c r="Z81" i="4" s="1"/>
  <c r="X76" i="4"/>
  <c r="X81" i="4" s="1"/>
  <c r="V76" i="4"/>
  <c r="V81" i="4" s="1"/>
  <c r="T76" i="4"/>
  <c r="T81" i="4" s="1"/>
  <c r="R76" i="4"/>
  <c r="R81" i="4" s="1"/>
  <c r="P76" i="4"/>
  <c r="P81" i="4" s="1"/>
  <c r="N76" i="4"/>
  <c r="N81" i="4" s="1"/>
  <c r="L76" i="4"/>
  <c r="L81" i="4" s="1"/>
  <c r="J76" i="4"/>
  <c r="J81" i="4" s="1"/>
  <c r="H76" i="4"/>
  <c r="H81" i="4" s="1"/>
  <c r="AD67" i="4"/>
  <c r="AB67" i="4"/>
  <c r="Z67" i="4"/>
  <c r="X67" i="4"/>
  <c r="V67" i="4"/>
  <c r="T67" i="4"/>
  <c r="R67" i="4"/>
  <c r="P67" i="4"/>
  <c r="N67" i="4"/>
  <c r="L67" i="4"/>
  <c r="J67" i="4"/>
  <c r="H67" i="4"/>
  <c r="AD58" i="4"/>
  <c r="AB58" i="4"/>
  <c r="Z58" i="4"/>
  <c r="X58" i="4"/>
  <c r="V58" i="4"/>
  <c r="T58" i="4"/>
  <c r="R58" i="4"/>
  <c r="P58" i="4"/>
  <c r="N58" i="4"/>
  <c r="L58" i="4"/>
  <c r="J58" i="4"/>
  <c r="H58" i="4"/>
  <c r="AD54" i="4"/>
  <c r="AD63" i="4" s="1"/>
  <c r="AB54" i="4"/>
  <c r="AB63" i="4" s="1"/>
  <c r="Z54" i="4"/>
  <c r="Z63" i="4" s="1"/>
  <c r="X54" i="4"/>
  <c r="X63" i="4" s="1"/>
  <c r="V54" i="4"/>
  <c r="V63" i="4" s="1"/>
  <c r="T54" i="4"/>
  <c r="T63" i="4" s="1"/>
  <c r="R54" i="4"/>
  <c r="R63" i="4" s="1"/>
  <c r="P54" i="4"/>
  <c r="P63" i="4" s="1"/>
  <c r="N54" i="4"/>
  <c r="N63" i="4" s="1"/>
  <c r="L54" i="4"/>
  <c r="L63" i="4" s="1"/>
  <c r="J54" i="4"/>
  <c r="J63" i="4" s="1"/>
  <c r="H54" i="4"/>
  <c r="H63" i="4" s="1"/>
  <c r="X49" i="4"/>
  <c r="X48" i="4"/>
  <c r="P48" i="4"/>
  <c r="P49" i="4" s="1"/>
  <c r="AD47" i="4"/>
  <c r="AD48" i="4" s="1"/>
  <c r="AD49" i="4" s="1"/>
  <c r="AB47" i="4"/>
  <c r="AB48" i="4" s="1"/>
  <c r="AB49" i="4" s="1"/>
  <c r="Z47" i="4"/>
  <c r="Z48" i="4" s="1"/>
  <c r="Z49" i="4" s="1"/>
  <c r="X47" i="4"/>
  <c r="V47" i="4"/>
  <c r="V48" i="4" s="1"/>
  <c r="V49" i="4" s="1"/>
  <c r="T47" i="4"/>
  <c r="T48" i="4" s="1"/>
  <c r="T49" i="4" s="1"/>
  <c r="R47" i="4"/>
  <c r="R48" i="4" s="1"/>
  <c r="R49" i="4" s="1"/>
  <c r="P47" i="4"/>
  <c r="N47" i="4"/>
  <c r="N48" i="4" s="1"/>
  <c r="N49" i="4" s="1"/>
  <c r="L47" i="4"/>
  <c r="L48" i="4" s="1"/>
  <c r="L49" i="4" s="1"/>
  <c r="J47" i="4"/>
  <c r="J48" i="4" s="1"/>
  <c r="J49" i="4" s="1"/>
  <c r="H47" i="4"/>
  <c r="H48" i="4" s="1"/>
  <c r="H49" i="4" s="1"/>
  <c r="AD40" i="4"/>
  <c r="AB40" i="4"/>
  <c r="AB64" i="4" s="1"/>
  <c r="AB68" i="4" s="1"/>
  <c r="AB82" i="4" s="1"/>
  <c r="Z40" i="4"/>
  <c r="Z64" i="4" s="1"/>
  <c r="Z68" i="4" s="1"/>
  <c r="Z82" i="4" s="1"/>
  <c r="X40" i="4"/>
  <c r="V40" i="4"/>
  <c r="T40" i="4"/>
  <c r="T64" i="4" s="1"/>
  <c r="T68" i="4" s="1"/>
  <c r="T82" i="4" s="1"/>
  <c r="R40" i="4"/>
  <c r="R64" i="4" s="1"/>
  <c r="R68" i="4" s="1"/>
  <c r="R82" i="4" s="1"/>
  <c r="P40" i="4"/>
  <c r="N40" i="4"/>
  <c r="L40" i="4"/>
  <c r="L64" i="4" s="1"/>
  <c r="L68" i="4" s="1"/>
  <c r="L82" i="4" s="1"/>
  <c r="J40" i="4"/>
  <c r="J64" i="4" s="1"/>
  <c r="J68" i="4" s="1"/>
  <c r="J82" i="4" s="1"/>
  <c r="H40" i="4"/>
  <c r="AD33" i="4"/>
  <c r="AB33" i="4"/>
  <c r="Z33" i="4"/>
  <c r="X33" i="4"/>
  <c r="V33" i="4"/>
  <c r="T33" i="4"/>
  <c r="R33" i="4"/>
  <c r="P33" i="4"/>
  <c r="N33" i="4"/>
  <c r="L33" i="4"/>
  <c r="J33" i="4"/>
  <c r="H33" i="4"/>
  <c r="AD30" i="4"/>
  <c r="AB30" i="4"/>
  <c r="Z30" i="4"/>
  <c r="X30" i="4"/>
  <c r="V30" i="4"/>
  <c r="T30" i="4"/>
  <c r="R30" i="4"/>
  <c r="P30" i="4"/>
  <c r="N30" i="4"/>
  <c r="L30" i="4"/>
  <c r="J30" i="4"/>
  <c r="H30" i="4"/>
  <c r="X24" i="4"/>
  <c r="AD21" i="4"/>
  <c r="AD24" i="4" s="1"/>
  <c r="AB21" i="4"/>
  <c r="AB24" i="4" s="1"/>
  <c r="Z21" i="4"/>
  <c r="Z24" i="4" s="1"/>
  <c r="X21" i="4"/>
  <c r="V21" i="4"/>
  <c r="V24" i="4" s="1"/>
  <c r="T21" i="4"/>
  <c r="T24" i="4" s="1"/>
  <c r="R21" i="4"/>
  <c r="R24" i="4" s="1"/>
  <c r="P21" i="4"/>
  <c r="P24" i="4" s="1"/>
  <c r="N21" i="4"/>
  <c r="N24" i="4" s="1"/>
  <c r="L21" i="4"/>
  <c r="L24" i="4" s="1"/>
  <c r="J21" i="4"/>
  <c r="J24" i="4" s="1"/>
  <c r="H21" i="4"/>
  <c r="H24" i="4" s="1"/>
  <c r="AD13" i="4"/>
  <c r="AB13" i="4"/>
  <c r="Z13" i="4"/>
  <c r="X13" i="4"/>
  <c r="V13" i="4"/>
  <c r="T13" i="4"/>
  <c r="R13" i="4"/>
  <c r="P13" i="4"/>
  <c r="N13" i="4"/>
  <c r="L13" i="4"/>
  <c r="J13" i="4"/>
  <c r="H13" i="4"/>
  <c r="X10" i="4"/>
  <c r="X25" i="4" s="1"/>
  <c r="X34" i="4" s="1"/>
  <c r="P10" i="4"/>
  <c r="AD9" i="4"/>
  <c r="AD10" i="4" s="1"/>
  <c r="AB9" i="4"/>
  <c r="AB10" i="4" s="1"/>
  <c r="Z9" i="4"/>
  <c r="Z10" i="4" s="1"/>
  <c r="Z25" i="4" s="1"/>
  <c r="Z34" i="4" s="1"/>
  <c r="X9" i="4"/>
  <c r="V9" i="4"/>
  <c r="V10" i="4" s="1"/>
  <c r="T9" i="4"/>
  <c r="T10" i="4" s="1"/>
  <c r="R9" i="4"/>
  <c r="R10" i="4" s="1"/>
  <c r="R25" i="4" s="1"/>
  <c r="R34" i="4" s="1"/>
  <c r="P9" i="4"/>
  <c r="N9" i="4"/>
  <c r="N10" i="4" s="1"/>
  <c r="L9" i="4"/>
  <c r="L10" i="4" s="1"/>
  <c r="J9" i="4"/>
  <c r="J10" i="4" s="1"/>
  <c r="J25" i="4" s="1"/>
  <c r="J34" i="4" s="1"/>
  <c r="H9" i="4"/>
  <c r="H10" i="4" s="1"/>
  <c r="H67" i="3"/>
  <c r="H69" i="3" s="1"/>
  <c r="H59" i="3"/>
  <c r="H51" i="3"/>
  <c r="H55" i="3" s="1"/>
  <c r="H44" i="3"/>
  <c r="H45" i="3" s="1"/>
  <c r="H46" i="3" s="1"/>
  <c r="H38" i="3"/>
  <c r="H31" i="3"/>
  <c r="H28" i="3"/>
  <c r="H23" i="3"/>
  <c r="H20" i="3"/>
  <c r="H13" i="3"/>
  <c r="H10" i="3"/>
  <c r="H24" i="3" s="1"/>
  <c r="H32" i="3" s="1"/>
  <c r="H9" i="3"/>
  <c r="J51" i="2"/>
  <c r="N51" i="2" s="1"/>
  <c r="H51" i="2"/>
  <c r="L51" i="2" s="1"/>
  <c r="N50" i="2"/>
  <c r="L50" i="2"/>
  <c r="N49" i="2"/>
  <c r="L49" i="2"/>
  <c r="N48" i="2"/>
  <c r="L48" i="2"/>
  <c r="N47" i="2"/>
  <c r="L47" i="2"/>
  <c r="N46" i="2"/>
  <c r="L46" i="2"/>
  <c r="N45" i="2"/>
  <c r="L45" i="2"/>
  <c r="N44" i="2"/>
  <c r="L44" i="2"/>
  <c r="N43" i="2"/>
  <c r="L43" i="2"/>
  <c r="N42" i="2"/>
  <c r="L42" i="2"/>
  <c r="N41" i="2"/>
  <c r="L41" i="2"/>
  <c r="N40" i="2"/>
  <c r="L40" i="2"/>
  <c r="N39" i="2"/>
  <c r="L39" i="2"/>
  <c r="N38" i="2"/>
  <c r="L38" i="2"/>
  <c r="N37" i="2"/>
  <c r="L37" i="2"/>
  <c r="N36" i="2"/>
  <c r="L36" i="2"/>
  <c r="N35" i="2"/>
  <c r="L35" i="2"/>
  <c r="H32" i="2"/>
  <c r="N28" i="2"/>
  <c r="L28" i="2"/>
  <c r="N27" i="2"/>
  <c r="L27" i="2"/>
  <c r="J25" i="2"/>
  <c r="L25" i="2" s="1"/>
  <c r="H25" i="2"/>
  <c r="H26" i="2" s="1"/>
  <c r="N24" i="2"/>
  <c r="L24" i="2"/>
  <c r="N23" i="2"/>
  <c r="L23" i="2"/>
  <c r="N22" i="2"/>
  <c r="L22" i="2"/>
  <c r="N19" i="2"/>
  <c r="L19" i="2"/>
  <c r="N17" i="2"/>
  <c r="L17" i="2"/>
  <c r="N15" i="2"/>
  <c r="J15" i="2"/>
  <c r="H15" i="2"/>
  <c r="L15" i="2" s="1"/>
  <c r="N14" i="2"/>
  <c r="L14" i="2"/>
  <c r="N12" i="2"/>
  <c r="L12" i="2"/>
  <c r="N11" i="2"/>
  <c r="L11" i="2"/>
  <c r="J9" i="2"/>
  <c r="L9" i="2" s="1"/>
  <c r="H9" i="2"/>
  <c r="H29" i="2" s="1"/>
  <c r="N8" i="2"/>
  <c r="L8" i="2"/>
  <c r="N7" i="2"/>
  <c r="L7" i="2"/>
  <c r="N6" i="2"/>
  <c r="L6" i="2"/>
  <c r="AF48" i="1"/>
  <c r="X48" i="1"/>
  <c r="BD23" i="1"/>
  <c r="AV23" i="1"/>
  <c r="DB54" i="1"/>
  <c r="CX54" i="1"/>
  <c r="CV54" i="1"/>
  <c r="CR54" i="1"/>
  <c r="CN54" i="1"/>
  <c r="CJ54" i="1"/>
  <c r="CF54" i="1"/>
  <c r="CD54" i="1"/>
  <c r="BZ54" i="1"/>
  <c r="BX54" i="1"/>
  <c r="BV54" i="1"/>
  <c r="BT54" i="1"/>
  <c r="BR54" i="1"/>
  <c r="BP54" i="1"/>
  <c r="BN54" i="1"/>
  <c r="BL54" i="1"/>
  <c r="BJ54" i="1"/>
  <c r="BB54" i="1"/>
  <c r="AZ54" i="1"/>
  <c r="AX54" i="1"/>
  <c r="AT54" i="1"/>
  <c r="AR54" i="1"/>
  <c r="AP54" i="1"/>
  <c r="AN54" i="1"/>
  <c r="AL54" i="1"/>
  <c r="AD54" i="1"/>
  <c r="AB54" i="1"/>
  <c r="Z54" i="1"/>
  <c r="V54" i="1"/>
  <c r="T54" i="1"/>
  <c r="R54" i="1"/>
  <c r="P54" i="1"/>
  <c r="N54" i="1"/>
  <c r="L54" i="1"/>
  <c r="J54" i="1"/>
  <c r="H54" i="1"/>
  <c r="DB53" i="1"/>
  <c r="CX53" i="1"/>
  <c r="CV53" i="1"/>
  <c r="CR53" i="1"/>
  <c r="CN53" i="1"/>
  <c r="CJ53" i="1"/>
  <c r="CF53" i="1"/>
  <c r="CD53" i="1"/>
  <c r="BZ53" i="1"/>
  <c r="BX53" i="1"/>
  <c r="BV53" i="1"/>
  <c r="BT53" i="1"/>
  <c r="BR53" i="1"/>
  <c r="BP53" i="1"/>
  <c r="BN53" i="1"/>
  <c r="BL53" i="1"/>
  <c r="BJ53" i="1"/>
  <c r="BB53" i="1"/>
  <c r="AZ53" i="1"/>
  <c r="AX53" i="1"/>
  <c r="AT53" i="1"/>
  <c r="AR53" i="1"/>
  <c r="AP53" i="1"/>
  <c r="AN53" i="1"/>
  <c r="AL53" i="1"/>
  <c r="AD53" i="1"/>
  <c r="AB53" i="1"/>
  <c r="Z53" i="1"/>
  <c r="V53" i="1"/>
  <c r="T53" i="1"/>
  <c r="R53" i="1"/>
  <c r="P53" i="1"/>
  <c r="N53" i="1"/>
  <c r="L53" i="1"/>
  <c r="J53" i="1"/>
  <c r="H53" i="1"/>
  <c r="DB52" i="1"/>
  <c r="CX52" i="1"/>
  <c r="CV52" i="1"/>
  <c r="CR52" i="1"/>
  <c r="CN52" i="1"/>
  <c r="CJ52" i="1"/>
  <c r="CF52" i="1"/>
  <c r="CD52" i="1"/>
  <c r="BZ52" i="1"/>
  <c r="BX52" i="1"/>
  <c r="BV52" i="1"/>
  <c r="BT52" i="1"/>
  <c r="BR52" i="1"/>
  <c r="BP52" i="1"/>
  <c r="BN52" i="1"/>
  <c r="BL52" i="1"/>
  <c r="BJ52" i="1"/>
  <c r="BH52" i="1"/>
  <c r="BD52" i="1"/>
  <c r="BB52" i="1"/>
  <c r="AZ52" i="1"/>
  <c r="AX52" i="1"/>
  <c r="AV52" i="1"/>
  <c r="AT52" i="1"/>
  <c r="AR52" i="1"/>
  <c r="AP52" i="1"/>
  <c r="AN52" i="1"/>
  <c r="AL52" i="1"/>
  <c r="AF52" i="1"/>
  <c r="AJ52" i="1" s="1"/>
  <c r="CB52" i="1" s="1"/>
  <c r="CZ52" i="1" s="1"/>
  <c r="AD52" i="1"/>
  <c r="AB52" i="1"/>
  <c r="Z52" i="1"/>
  <c r="X52" i="1"/>
  <c r="X53" i="1" s="1"/>
  <c r="V52" i="1"/>
  <c r="T52" i="1"/>
  <c r="R52" i="1"/>
  <c r="P52" i="1"/>
  <c r="N52" i="1"/>
  <c r="L52" i="1"/>
  <c r="J52" i="1"/>
  <c r="H52" i="1"/>
  <c r="DB51" i="1"/>
  <c r="CZ51" i="1"/>
  <c r="CR51" i="1"/>
  <c r="CD51" i="1"/>
  <c r="CB51" i="1"/>
  <c r="BZ51" i="1"/>
  <c r="BX51" i="1"/>
  <c r="BJ51" i="1"/>
  <c r="BH51" i="1"/>
  <c r="AL51" i="1"/>
  <c r="AJ51" i="1"/>
  <c r="R51" i="1"/>
  <c r="P51" i="1"/>
  <c r="DB50" i="1"/>
  <c r="CZ50" i="1"/>
  <c r="CR50" i="1"/>
  <c r="CD50" i="1"/>
  <c r="CB50" i="1"/>
  <c r="BZ50" i="1"/>
  <c r="BX50" i="1"/>
  <c r="BJ50" i="1"/>
  <c r="BH50" i="1"/>
  <c r="AL50" i="1"/>
  <c r="AJ50" i="1"/>
  <c r="R50" i="1"/>
  <c r="P50" i="1"/>
  <c r="DB49" i="1"/>
  <c r="CZ49" i="1"/>
  <c r="CR49" i="1"/>
  <c r="CD49" i="1"/>
  <c r="CB49" i="1"/>
  <c r="BZ49" i="1"/>
  <c r="BX49" i="1"/>
  <c r="BH49" i="1"/>
  <c r="AJ49" i="1"/>
  <c r="R49" i="1"/>
  <c r="P49" i="1"/>
  <c r="DB48" i="1"/>
  <c r="CR48" i="1"/>
  <c r="CD48" i="1"/>
  <c r="BZ48" i="1"/>
  <c r="BX48" i="1"/>
  <c r="BJ48" i="1"/>
  <c r="BH48" i="1"/>
  <c r="AL48" i="1"/>
  <c r="AJ48" i="1"/>
  <c r="CB48" i="1" s="1"/>
  <c r="CZ48" i="1" s="1"/>
  <c r="R48" i="1"/>
  <c r="P48" i="1"/>
  <c r="DB47" i="1"/>
  <c r="CZ47" i="1"/>
  <c r="CR47" i="1"/>
  <c r="CD47" i="1"/>
  <c r="CB47" i="1"/>
  <c r="BX47" i="1"/>
  <c r="BJ47" i="1"/>
  <c r="BH47" i="1"/>
  <c r="AJ47" i="1"/>
  <c r="P47" i="1"/>
  <c r="DB46" i="1"/>
  <c r="CZ46" i="1"/>
  <c r="CR46" i="1"/>
  <c r="CD46" i="1"/>
  <c r="CB46" i="1"/>
  <c r="BZ46" i="1"/>
  <c r="BX46" i="1"/>
  <c r="BJ46" i="1"/>
  <c r="BH46" i="1"/>
  <c r="AL46" i="1"/>
  <c r="AJ46" i="1"/>
  <c r="R46" i="1"/>
  <c r="P46" i="1"/>
  <c r="DB45" i="1"/>
  <c r="CZ45" i="1"/>
  <c r="CR45" i="1"/>
  <c r="CD45" i="1"/>
  <c r="CB45" i="1"/>
  <c r="BZ45" i="1"/>
  <c r="BX45" i="1"/>
  <c r="BJ45" i="1"/>
  <c r="BH45" i="1"/>
  <c r="AL45" i="1"/>
  <c r="AJ45" i="1"/>
  <c r="R45" i="1"/>
  <c r="P45" i="1"/>
  <c r="DB44" i="1"/>
  <c r="CZ44" i="1"/>
  <c r="CR44" i="1"/>
  <c r="CD44" i="1"/>
  <c r="CB44" i="1"/>
  <c r="BZ44" i="1"/>
  <c r="BX44" i="1"/>
  <c r="BJ44" i="1"/>
  <c r="BH44" i="1"/>
  <c r="AL44" i="1"/>
  <c r="AJ44" i="1"/>
  <c r="R44" i="1"/>
  <c r="P44" i="1"/>
  <c r="DB43" i="1"/>
  <c r="CZ43" i="1"/>
  <c r="CR43" i="1"/>
  <c r="CD43" i="1"/>
  <c r="CB43" i="1"/>
  <c r="BZ43" i="1"/>
  <c r="BX43" i="1"/>
  <c r="BJ43" i="1"/>
  <c r="BH43" i="1"/>
  <c r="AL43" i="1"/>
  <c r="AJ43" i="1"/>
  <c r="R43" i="1"/>
  <c r="P43" i="1"/>
  <c r="DB42" i="1"/>
  <c r="CZ42" i="1"/>
  <c r="CR42" i="1"/>
  <c r="CD42" i="1"/>
  <c r="CB42" i="1"/>
  <c r="BZ42" i="1"/>
  <c r="BX42" i="1"/>
  <c r="BJ42" i="1"/>
  <c r="BH42" i="1"/>
  <c r="AL42" i="1"/>
  <c r="AJ42" i="1"/>
  <c r="R42" i="1"/>
  <c r="P42" i="1"/>
  <c r="DB41" i="1"/>
  <c r="CZ41" i="1"/>
  <c r="CR41" i="1"/>
  <c r="CD41" i="1"/>
  <c r="CB41" i="1"/>
  <c r="BZ41" i="1"/>
  <c r="BX41" i="1"/>
  <c r="BJ41" i="1"/>
  <c r="BH41" i="1"/>
  <c r="AL41" i="1"/>
  <c r="AJ41" i="1"/>
  <c r="R41" i="1"/>
  <c r="P41" i="1"/>
  <c r="DB40" i="1"/>
  <c r="CZ40" i="1"/>
  <c r="CR40" i="1"/>
  <c r="CD40" i="1"/>
  <c r="CB40" i="1"/>
  <c r="BZ40" i="1"/>
  <c r="BX40" i="1"/>
  <c r="BJ40" i="1"/>
  <c r="BH40" i="1"/>
  <c r="AL40" i="1"/>
  <c r="AJ40" i="1"/>
  <c r="R40" i="1"/>
  <c r="P40" i="1"/>
  <c r="DB39" i="1"/>
  <c r="CZ39" i="1"/>
  <c r="CR39" i="1"/>
  <c r="CB39" i="1"/>
  <c r="BX39" i="1"/>
  <c r="BH39" i="1"/>
  <c r="AJ39" i="1"/>
  <c r="R39" i="1"/>
  <c r="P39" i="1"/>
  <c r="DB38" i="1"/>
  <c r="CZ38" i="1"/>
  <c r="CR38" i="1"/>
  <c r="CB38" i="1"/>
  <c r="BX38" i="1"/>
  <c r="BH38" i="1"/>
  <c r="AJ38" i="1"/>
  <c r="R38" i="1"/>
  <c r="P38" i="1"/>
  <c r="DB37" i="1"/>
  <c r="CZ37" i="1"/>
  <c r="CR37" i="1"/>
  <c r="CB37" i="1"/>
  <c r="BX37" i="1"/>
  <c r="BH37" i="1"/>
  <c r="AJ37" i="1"/>
  <c r="R37" i="1"/>
  <c r="P37" i="1"/>
  <c r="DB36" i="1"/>
  <c r="CZ36" i="1"/>
  <c r="CR36" i="1"/>
  <c r="CD36" i="1"/>
  <c r="CB36" i="1"/>
  <c r="BZ36" i="1"/>
  <c r="BX36" i="1"/>
  <c r="BJ36" i="1"/>
  <c r="BH36" i="1"/>
  <c r="AL36" i="1"/>
  <c r="AJ36" i="1"/>
  <c r="R36" i="1"/>
  <c r="P36" i="1"/>
  <c r="DB34" i="1"/>
  <c r="CX34" i="1"/>
  <c r="CV34" i="1"/>
  <c r="CR34" i="1"/>
  <c r="CN34" i="1"/>
  <c r="CJ34" i="1"/>
  <c r="CF34" i="1"/>
  <c r="CD34" i="1"/>
  <c r="BZ34" i="1"/>
  <c r="BX34" i="1"/>
  <c r="BV34" i="1"/>
  <c r="BT34" i="1"/>
  <c r="BR34" i="1"/>
  <c r="BP34" i="1"/>
  <c r="BL34" i="1"/>
  <c r="BJ34" i="1"/>
  <c r="BB34" i="1"/>
  <c r="AZ34" i="1"/>
  <c r="AX34" i="1"/>
  <c r="AR34" i="1"/>
  <c r="AN34" i="1"/>
  <c r="AJ34" i="1"/>
  <c r="AF34" i="1"/>
  <c r="AB34" i="1"/>
  <c r="X34" i="1"/>
  <c r="V34" i="1"/>
  <c r="T34" i="1"/>
  <c r="R34" i="1"/>
  <c r="P34" i="1"/>
  <c r="N34" i="1"/>
  <c r="L34" i="1"/>
  <c r="H34" i="1"/>
  <c r="DB33" i="1"/>
  <c r="CZ33" i="1"/>
  <c r="CX33" i="1"/>
  <c r="CV33" i="1"/>
  <c r="CR33" i="1"/>
  <c r="CN33" i="1"/>
  <c r="CJ33" i="1"/>
  <c r="CF33" i="1"/>
  <c r="CB33" i="1"/>
  <c r="BX33" i="1"/>
  <c r="BT33" i="1"/>
  <c r="BP33" i="1"/>
  <c r="BL33" i="1"/>
  <c r="BH33" i="1"/>
  <c r="BD33" i="1"/>
  <c r="AZ33" i="1"/>
  <c r="AV33" i="1"/>
  <c r="AR33" i="1"/>
  <c r="AN33" i="1"/>
  <c r="AJ33" i="1"/>
  <c r="AF33" i="1"/>
  <c r="AB33" i="1"/>
  <c r="X33" i="1"/>
  <c r="T33" i="1"/>
  <c r="P33" i="1"/>
  <c r="L33" i="1"/>
  <c r="H33" i="1"/>
  <c r="DB32" i="1"/>
  <c r="CZ32" i="1"/>
  <c r="CR32" i="1"/>
  <c r="CB32" i="1"/>
  <c r="BX32" i="1"/>
  <c r="BH32" i="1"/>
  <c r="AJ32" i="1"/>
  <c r="P32" i="1"/>
  <c r="DB30" i="1"/>
  <c r="CX30" i="1"/>
  <c r="CV30" i="1"/>
  <c r="CR30" i="1"/>
  <c r="CN30" i="1"/>
  <c r="CJ30" i="1"/>
  <c r="CF30" i="1"/>
  <c r="CD30" i="1"/>
  <c r="BZ30" i="1"/>
  <c r="BX30" i="1"/>
  <c r="BV30" i="1"/>
  <c r="BT30" i="1"/>
  <c r="BR30" i="1"/>
  <c r="BP30" i="1"/>
  <c r="BL30" i="1"/>
  <c r="BJ30" i="1"/>
  <c r="BB30" i="1"/>
  <c r="AZ30" i="1"/>
  <c r="AX30" i="1"/>
  <c r="AR30" i="1"/>
  <c r="AN30" i="1"/>
  <c r="AJ30" i="1"/>
  <c r="AF30" i="1"/>
  <c r="AB30" i="1"/>
  <c r="X30" i="1"/>
  <c r="V30" i="1"/>
  <c r="T30" i="1"/>
  <c r="R30" i="1"/>
  <c r="P30" i="1"/>
  <c r="N30" i="1"/>
  <c r="L30" i="1"/>
  <c r="H30" i="1"/>
  <c r="DB29" i="1"/>
  <c r="CZ29" i="1"/>
  <c r="CR29" i="1"/>
  <c r="CB29" i="1"/>
  <c r="BX29" i="1"/>
  <c r="BH29" i="1"/>
  <c r="AJ29" i="1"/>
  <c r="R29" i="1"/>
  <c r="P29" i="1"/>
  <c r="DB28" i="1"/>
  <c r="CZ28" i="1"/>
  <c r="CR28" i="1"/>
  <c r="CB28" i="1"/>
  <c r="BX28" i="1"/>
  <c r="BH28" i="1"/>
  <c r="AJ28" i="1"/>
  <c r="R28" i="1"/>
  <c r="P28" i="1"/>
  <c r="DB27" i="1"/>
  <c r="CX27" i="1"/>
  <c r="CV27" i="1"/>
  <c r="CR27" i="1"/>
  <c r="CN27" i="1"/>
  <c r="CJ27" i="1"/>
  <c r="CF27" i="1"/>
  <c r="CD27" i="1"/>
  <c r="BX27" i="1"/>
  <c r="BT27" i="1"/>
  <c r="BP27" i="1"/>
  <c r="BL27" i="1"/>
  <c r="BJ27" i="1"/>
  <c r="BD27" i="1"/>
  <c r="BD30" i="1" s="1"/>
  <c r="BD34" i="1" s="1"/>
  <c r="BD53" i="1" s="1"/>
  <c r="BD54" i="1" s="1"/>
  <c r="BB27" i="1"/>
  <c r="AZ27" i="1"/>
  <c r="AX27" i="1"/>
  <c r="AV27" i="1"/>
  <c r="BH27" i="1" s="1"/>
  <c r="CB27" i="1" s="1"/>
  <c r="CZ27" i="1" s="1"/>
  <c r="AR27" i="1"/>
  <c r="AN27" i="1"/>
  <c r="AJ27" i="1"/>
  <c r="AF27" i="1"/>
  <c r="AB27" i="1"/>
  <c r="X27" i="1"/>
  <c r="V27" i="1"/>
  <c r="T27" i="1"/>
  <c r="R27" i="1"/>
  <c r="P27" i="1"/>
  <c r="N27" i="1"/>
  <c r="L27" i="1"/>
  <c r="H27" i="1"/>
  <c r="DB26" i="1"/>
  <c r="CX26" i="1"/>
  <c r="CV26" i="1"/>
  <c r="CR26" i="1"/>
  <c r="CN26" i="1"/>
  <c r="CJ26" i="1"/>
  <c r="CF26" i="1"/>
  <c r="CD26" i="1"/>
  <c r="BX26" i="1"/>
  <c r="BT26" i="1"/>
  <c r="BP26" i="1"/>
  <c r="BL26" i="1"/>
  <c r="BJ26" i="1"/>
  <c r="BD26" i="1"/>
  <c r="BB26" i="1"/>
  <c r="AZ26" i="1"/>
  <c r="AX26" i="1"/>
  <c r="AV26" i="1"/>
  <c r="BH26" i="1" s="1"/>
  <c r="CB26" i="1" s="1"/>
  <c r="CZ26" i="1" s="1"/>
  <c r="AR26" i="1"/>
  <c r="AN26" i="1"/>
  <c r="AJ26" i="1"/>
  <c r="AF26" i="1"/>
  <c r="AB26" i="1"/>
  <c r="X26" i="1"/>
  <c r="T26" i="1"/>
  <c r="P26" i="1"/>
  <c r="L26" i="1"/>
  <c r="H26" i="1"/>
  <c r="DB25" i="1"/>
  <c r="CZ25" i="1"/>
  <c r="CR25" i="1"/>
  <c r="CD25" i="1"/>
  <c r="CB25" i="1"/>
  <c r="BX25" i="1"/>
  <c r="BJ25" i="1"/>
  <c r="BH25" i="1"/>
  <c r="AJ25" i="1"/>
  <c r="P25" i="1"/>
  <c r="DB24" i="1"/>
  <c r="CZ24" i="1"/>
  <c r="CR24" i="1"/>
  <c r="CD24" i="1"/>
  <c r="CB24" i="1"/>
  <c r="BX24" i="1"/>
  <c r="BJ24" i="1"/>
  <c r="BH24" i="1"/>
  <c r="AJ24" i="1"/>
  <c r="P24" i="1"/>
  <c r="DB23" i="1"/>
  <c r="CR23" i="1"/>
  <c r="CD23" i="1"/>
  <c r="BX23" i="1"/>
  <c r="BJ23" i="1"/>
  <c r="BH23" i="1"/>
  <c r="CB23" i="1" s="1"/>
  <c r="CZ23" i="1" s="1"/>
  <c r="AJ23" i="1"/>
  <c r="P23" i="1"/>
  <c r="DB21" i="1"/>
  <c r="CZ21" i="1"/>
  <c r="CR21" i="1"/>
  <c r="CB21" i="1"/>
  <c r="BX21" i="1"/>
  <c r="BH21" i="1"/>
  <c r="AJ21" i="1"/>
  <c r="P21" i="1"/>
  <c r="DB20" i="1"/>
  <c r="CZ20" i="1"/>
  <c r="CR20" i="1"/>
  <c r="CB20" i="1"/>
  <c r="BX20" i="1"/>
  <c r="BH20" i="1"/>
  <c r="AJ20" i="1"/>
  <c r="R20" i="1"/>
  <c r="P20" i="1"/>
  <c r="DB19" i="1"/>
  <c r="CZ19" i="1"/>
  <c r="CR19" i="1"/>
  <c r="CB19" i="1"/>
  <c r="BX19" i="1"/>
  <c r="BH19" i="1"/>
  <c r="AJ19" i="1"/>
  <c r="P19" i="1"/>
  <c r="DB18" i="1"/>
  <c r="CZ18" i="1"/>
  <c r="CR18" i="1"/>
  <c r="CB18" i="1"/>
  <c r="BX18" i="1"/>
  <c r="BH18" i="1"/>
  <c r="AJ18" i="1"/>
  <c r="P18" i="1"/>
  <c r="DB16" i="1"/>
  <c r="CZ16" i="1"/>
  <c r="CX16" i="1"/>
  <c r="CV16" i="1"/>
  <c r="CR16" i="1"/>
  <c r="CN16" i="1"/>
  <c r="CJ16" i="1"/>
  <c r="CF16" i="1"/>
  <c r="CD16" i="1"/>
  <c r="CB16" i="1"/>
  <c r="BZ16" i="1"/>
  <c r="BX16" i="1"/>
  <c r="BV16" i="1"/>
  <c r="BT16" i="1"/>
  <c r="BR16" i="1"/>
  <c r="BP16" i="1"/>
  <c r="BL16" i="1"/>
  <c r="BJ16" i="1"/>
  <c r="BH16" i="1"/>
  <c r="BD16" i="1"/>
  <c r="BB16" i="1"/>
  <c r="AZ16" i="1"/>
  <c r="AV16" i="1"/>
  <c r="AR16" i="1"/>
  <c r="AN16" i="1"/>
  <c r="AJ16" i="1"/>
  <c r="AF16" i="1"/>
  <c r="AB16" i="1"/>
  <c r="X16" i="1"/>
  <c r="V16" i="1"/>
  <c r="T16" i="1"/>
  <c r="P16" i="1"/>
  <c r="L16" i="1"/>
  <c r="H16" i="1"/>
  <c r="DB15" i="1"/>
  <c r="CZ15" i="1"/>
  <c r="CR15" i="1"/>
  <c r="CD15" i="1"/>
  <c r="CB15" i="1"/>
  <c r="BX15" i="1"/>
  <c r="BJ15" i="1"/>
  <c r="BH15" i="1"/>
  <c r="AJ15" i="1"/>
  <c r="P15" i="1"/>
  <c r="DB14" i="1"/>
  <c r="CZ14" i="1"/>
  <c r="CR14" i="1"/>
  <c r="CB14" i="1"/>
  <c r="BX14" i="1"/>
  <c r="BH14" i="1"/>
  <c r="AJ14" i="1"/>
  <c r="P14" i="1"/>
  <c r="DB13" i="1"/>
  <c r="CZ13" i="1"/>
  <c r="CR13" i="1"/>
  <c r="CD13" i="1"/>
  <c r="CB13" i="1"/>
  <c r="BZ13" i="1"/>
  <c r="BX13" i="1"/>
  <c r="BH13" i="1"/>
  <c r="AJ13" i="1"/>
  <c r="P13" i="1"/>
  <c r="DB12" i="1"/>
  <c r="CZ12" i="1"/>
  <c r="CR12" i="1"/>
  <c r="CD12" i="1"/>
  <c r="CB12" i="1"/>
  <c r="BZ12" i="1"/>
  <c r="BX12" i="1"/>
  <c r="BH12" i="1"/>
  <c r="AJ12" i="1"/>
  <c r="P12" i="1"/>
  <c r="DB10" i="1"/>
  <c r="CZ10" i="1"/>
  <c r="CX10" i="1"/>
  <c r="CV10" i="1"/>
  <c r="CR10" i="1"/>
  <c r="CN10" i="1"/>
  <c r="CJ10" i="1"/>
  <c r="CF10" i="1"/>
  <c r="CB10" i="1"/>
  <c r="BX10" i="1"/>
  <c r="BT10" i="1"/>
  <c r="BP10" i="1"/>
  <c r="BL10" i="1"/>
  <c r="BH10" i="1"/>
  <c r="BD10" i="1"/>
  <c r="AZ10" i="1"/>
  <c r="AV10" i="1"/>
  <c r="AR10" i="1"/>
  <c r="AN10" i="1"/>
  <c r="AJ10" i="1"/>
  <c r="AF10" i="1"/>
  <c r="AB10" i="1"/>
  <c r="X10" i="1"/>
  <c r="T10" i="1"/>
  <c r="R10" i="1"/>
  <c r="P10" i="1"/>
  <c r="N10" i="1"/>
  <c r="L10" i="1"/>
  <c r="H10" i="1"/>
  <c r="DB9" i="1"/>
  <c r="CZ9" i="1"/>
  <c r="CR9" i="1"/>
  <c r="CB9" i="1"/>
  <c r="BX9" i="1"/>
  <c r="BH9" i="1"/>
  <c r="AJ9" i="1"/>
  <c r="R9" i="1"/>
  <c r="P9" i="1"/>
  <c r="DB8" i="1"/>
  <c r="CZ8" i="1"/>
  <c r="CR8" i="1"/>
  <c r="CB8" i="1"/>
  <c r="BX8" i="1"/>
  <c r="BH8" i="1"/>
  <c r="AJ8" i="1"/>
  <c r="R8" i="1"/>
  <c r="P8" i="1"/>
  <c r="DB7" i="1"/>
  <c r="CZ7" i="1"/>
  <c r="CR7" i="1"/>
  <c r="CB7" i="1"/>
  <c r="BX7" i="1"/>
  <c r="BH7" i="1"/>
  <c r="AJ7" i="1"/>
  <c r="R7" i="1"/>
  <c r="P7" i="1"/>
  <c r="R33" i="5" l="1"/>
  <c r="R35" i="5" s="1"/>
  <c r="R56" i="5" s="1"/>
  <c r="R58" i="5" s="1"/>
  <c r="Z33" i="5"/>
  <c r="Z35" i="5" s="1"/>
  <c r="Z56" i="5" s="1"/>
  <c r="Z58" i="5" s="1"/>
  <c r="L33" i="5"/>
  <c r="L35" i="5" s="1"/>
  <c r="L56" i="5" s="1"/>
  <c r="L58" i="5" s="1"/>
  <c r="T33" i="5"/>
  <c r="T35" i="5" s="1"/>
  <c r="T56" i="5" s="1"/>
  <c r="T58" i="5" s="1"/>
  <c r="AB33" i="5"/>
  <c r="AB35" i="5" s="1"/>
  <c r="AB56" i="5" s="1"/>
  <c r="AB58" i="5" s="1"/>
  <c r="AF29" i="5"/>
  <c r="H35" i="5"/>
  <c r="AF9" i="5"/>
  <c r="AF28" i="5"/>
  <c r="P64" i="4"/>
  <c r="P68" i="4" s="1"/>
  <c r="P82" i="4" s="1"/>
  <c r="H25" i="4"/>
  <c r="H34" i="4" s="1"/>
  <c r="P25" i="4"/>
  <c r="P34" i="4" s="1"/>
  <c r="H64" i="4"/>
  <c r="H68" i="4" s="1"/>
  <c r="H82" i="4" s="1"/>
  <c r="X64" i="4"/>
  <c r="X68" i="4" s="1"/>
  <c r="X82" i="4" s="1"/>
  <c r="V25" i="4"/>
  <c r="V34" i="4" s="1"/>
  <c r="N64" i="4"/>
  <c r="N68" i="4" s="1"/>
  <c r="N82" i="4" s="1"/>
  <c r="V64" i="4"/>
  <c r="V68" i="4" s="1"/>
  <c r="V82" i="4" s="1"/>
  <c r="AD64" i="4"/>
  <c r="AD68" i="4" s="1"/>
  <c r="AD82" i="4" s="1"/>
  <c r="L25" i="4"/>
  <c r="L34" i="4" s="1"/>
  <c r="T25" i="4"/>
  <c r="T34" i="4" s="1"/>
  <c r="AB25" i="4"/>
  <c r="AB34" i="4" s="1"/>
  <c r="N25" i="4"/>
  <c r="N34" i="4" s="1"/>
  <c r="AD25" i="4"/>
  <c r="AD34" i="4" s="1"/>
  <c r="H56" i="3"/>
  <c r="H60" i="3" s="1"/>
  <c r="H70" i="3" s="1"/>
  <c r="H33" i="2"/>
  <c r="J26" i="2"/>
  <c r="N26" i="2" s="1"/>
  <c r="N9" i="2"/>
  <c r="N25" i="2"/>
  <c r="AF53" i="1"/>
  <c r="AF54" i="1" s="1"/>
  <c r="X54" i="1"/>
  <c r="AJ54" i="1" s="1"/>
  <c r="AJ53" i="1"/>
  <c r="AV30" i="1"/>
  <c r="AF33" i="5" l="1"/>
  <c r="H56" i="5"/>
  <c r="AF35" i="5"/>
  <c r="L26" i="2"/>
  <c r="H52" i="2"/>
  <c r="J29" i="2"/>
  <c r="BH30" i="1"/>
  <c r="CB30" i="1" s="1"/>
  <c r="CZ30" i="1" s="1"/>
  <c r="AV34" i="1"/>
  <c r="H58" i="5" l="1"/>
  <c r="AF58" i="5" s="1"/>
  <c r="AF56" i="5"/>
  <c r="H53" i="2"/>
  <c r="N29" i="2"/>
  <c r="J33" i="2"/>
  <c r="L29" i="2"/>
  <c r="AV53" i="1"/>
  <c r="BH34" i="1"/>
  <c r="CB34" i="1" s="1"/>
  <c r="CZ34" i="1" s="1"/>
  <c r="N33" i="2" l="1"/>
  <c r="J52" i="2"/>
  <c r="L33" i="2"/>
  <c r="BH53" i="1"/>
  <c r="CB53" i="1" s="1"/>
  <c r="CZ53" i="1" s="1"/>
  <c r="AV54" i="1"/>
  <c r="BH54" i="1" s="1"/>
  <c r="CB54" i="1" s="1"/>
  <c r="CZ54" i="1" s="1"/>
  <c r="N52" i="2" l="1"/>
  <c r="J53" i="2"/>
  <c r="L52" i="2"/>
  <c r="N53" i="2" l="1"/>
  <c r="L53" i="2"/>
</calcChain>
</file>

<file path=xl/sharedStrings.xml><?xml version="1.0" encoding="utf-8"?>
<sst xmlns="http://schemas.openxmlformats.org/spreadsheetml/2006/main" count="545" uniqueCount="301">
  <si>
    <t>(1000 Management)</t>
  </si>
  <si>
    <t>1000.1 Board</t>
  </si>
  <si>
    <t>1000 Management - Other</t>
  </si>
  <si>
    <t>Total 1000 Management</t>
  </si>
  <si>
    <t>Total 2000 Development</t>
  </si>
  <si>
    <t>(3001 Member Services)</t>
  </si>
  <si>
    <t>3001.1 MTA</t>
  </si>
  <si>
    <t>3001.2 DEI</t>
  </si>
  <si>
    <t>3001 Member Services - Other</t>
  </si>
  <si>
    <t>(3000 Programs)</t>
  </si>
  <si>
    <t>Total 3001 Member Services</t>
  </si>
  <si>
    <t>3004 Conventions</t>
  </si>
  <si>
    <t>Total 3005 Local Leagues</t>
  </si>
  <si>
    <t>(3006 LEW*)</t>
  </si>
  <si>
    <t>3006.1 LEW</t>
  </si>
  <si>
    <t>3006.2 MyLO</t>
  </si>
  <si>
    <t>3006 LEW* - Other</t>
  </si>
  <si>
    <t>Total 3006 LEW*</t>
  </si>
  <si>
    <t>(3007 Advocacy)</t>
  </si>
  <si>
    <t>3010 Schools &amp; Communities 1st</t>
  </si>
  <si>
    <t>3011 Schafer Fellowship</t>
  </si>
  <si>
    <t>3007 Advocacy - Other</t>
  </si>
  <si>
    <t>Total 3007 Advocacy</t>
  </si>
  <si>
    <t>Total 3000 Programs</t>
  </si>
  <si>
    <t>(9000 To Be Split)</t>
  </si>
  <si>
    <t>9001 APP</t>
  </si>
  <si>
    <t>9002 IPP</t>
  </si>
  <si>
    <t>9003 OCC</t>
  </si>
  <si>
    <t>Total 9000 To Be Split</t>
  </si>
  <si>
    <t>Total unclassified</t>
  </si>
  <si>
    <t>TOTAL</t>
  </si>
  <si>
    <t>Jul - Aug 19</t>
  </si>
  <si>
    <t>Budget</t>
  </si>
  <si>
    <t>Ordinary Income/Expense</t>
  </si>
  <si>
    <t>Income</t>
  </si>
  <si>
    <t>40010 · Membership Dues</t>
  </si>
  <si>
    <t>40010.1 · PMP dues</t>
  </si>
  <si>
    <t>40010.2 · Payments in lieu of PMPs</t>
  </si>
  <si>
    <t>40010.3 · MAL Dues</t>
  </si>
  <si>
    <t>Total 40010 · Membership Dues</t>
  </si>
  <si>
    <t>40015 · Contributions</t>
  </si>
  <si>
    <t>40030 · Contributions - Unrestricted</t>
  </si>
  <si>
    <t>40031 · Contributions - Restricted</t>
  </si>
  <si>
    <t>40035 · In Kind Contributions</t>
  </si>
  <si>
    <t>40070 · Grant Income - Unrestricted</t>
  </si>
  <si>
    <t>Total 40015 · Contributions</t>
  </si>
  <si>
    <t>40100 · Earned Revenues</t>
  </si>
  <si>
    <t>40110 · Merchandise</t>
  </si>
  <si>
    <t>40115 · Shipping Postage</t>
  </si>
  <si>
    <t>40120 · Liability Insurance</t>
  </si>
  <si>
    <t>40140 · Council/Convention</t>
  </si>
  <si>
    <t>40150 · Contract Services</t>
  </si>
  <si>
    <t>40150.2 · LEW Contracts</t>
  </si>
  <si>
    <t>40150.4 · MyLO Contracts</t>
  </si>
  <si>
    <t>40150.5 · MyLO Migration</t>
  </si>
  <si>
    <t>Total 40150 · Contract Services</t>
  </si>
  <si>
    <t>Total 40100 · Earned Revenues</t>
  </si>
  <si>
    <t>40160 · Rental Income</t>
  </si>
  <si>
    <t>40170 · Interest</t>
  </si>
  <si>
    <t>Total Income</t>
  </si>
  <si>
    <t>Cost of Goods Sold</t>
  </si>
  <si>
    <t>50000 · Cost of Goods Sold</t>
  </si>
  <si>
    <t>Total COGS</t>
  </si>
  <si>
    <t>Gross Profit</t>
  </si>
  <si>
    <t>Expense</t>
  </si>
  <si>
    <t>60010 · Personnel</t>
  </si>
  <si>
    <t>60020 · Accounting Fees</t>
  </si>
  <si>
    <t>60021 · Bank Charges/Fees</t>
  </si>
  <si>
    <t>60030 · Legal Fees</t>
  </si>
  <si>
    <t>60040 · Supplies</t>
  </si>
  <si>
    <t>60050 · Telecommunications</t>
  </si>
  <si>
    <t>60060 · Postage/Shipping</t>
  </si>
  <si>
    <t>60070 · Occupancy</t>
  </si>
  <si>
    <t>60080 · Equipment rental &amp; maintenance</t>
  </si>
  <si>
    <t>60090 · Printing and publications</t>
  </si>
  <si>
    <t>60100 · Travel/Food/Lodging</t>
  </si>
  <si>
    <t>60110 · Promotion</t>
  </si>
  <si>
    <t>60140 · Insurance</t>
  </si>
  <si>
    <t>60150 · LWVUS MAL Dues</t>
  </si>
  <si>
    <t>60160 · Fees, subscriptions</t>
  </si>
  <si>
    <t>60170 · Independent Contractors</t>
  </si>
  <si>
    <t>Total Expense</t>
  </si>
  <si>
    <t>Net Ordinary Income</t>
  </si>
  <si>
    <t>Net Income</t>
  </si>
  <si>
    <t>$ Over Budget</t>
  </si>
  <si>
    <t>% of Budget</t>
  </si>
  <si>
    <t>Aug 31, 19</t>
  </si>
  <si>
    <t>ASSETS</t>
  </si>
  <si>
    <t>Current Assets</t>
  </si>
  <si>
    <t>Checking/Savings</t>
  </si>
  <si>
    <t>1000 · Cash</t>
  </si>
  <si>
    <t>1005 · WFB Checking (GF)</t>
  </si>
  <si>
    <t>1015 · WF Brokerage Account</t>
  </si>
  <si>
    <t>1016 · Live Oak Bank</t>
  </si>
  <si>
    <t>Total 1000 · Cash</t>
  </si>
  <si>
    <t>Total Checking/Savings</t>
  </si>
  <si>
    <t>Accounts Receivable</t>
  </si>
  <si>
    <t>1200 · Accounts Receivable</t>
  </si>
  <si>
    <t>Total Accounts Receivable</t>
  </si>
  <si>
    <t>Other Current Assets</t>
  </si>
  <si>
    <t>1120 · Inventory Asset</t>
  </si>
  <si>
    <t>1499 · Undeposited Funds</t>
  </si>
  <si>
    <t>1500 · Other Receivable - C3</t>
  </si>
  <si>
    <t>1500.1 · Other Receivable - C3  Payroll</t>
  </si>
  <si>
    <t>1500 · Other Receivable - C3 - Other</t>
  </si>
  <si>
    <t>Total 1500 · Other Receivable - C3</t>
  </si>
  <si>
    <t>1515 · Prepaid Insurance</t>
  </si>
  <si>
    <t>1520 · Prepaid Expenses - Other</t>
  </si>
  <si>
    <t>Total Other Current Assets</t>
  </si>
  <si>
    <t>Total Current Assets</t>
  </si>
  <si>
    <t>Fixed Assets</t>
  </si>
  <si>
    <t>1409 · Furniture &amp; Fixtures</t>
  </si>
  <si>
    <t>1490 · Accumulated depreciation</t>
  </si>
  <si>
    <t>Total Fixed Assets</t>
  </si>
  <si>
    <t>Other Assets</t>
  </si>
  <si>
    <t>1800 · Office Deposit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</si>
  <si>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</si>
  <si>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</si>
  <si>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</si>
  <si>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</si>
  <si>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</si>
  <si>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</si>
  <si>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</si>
  <si>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</si>
  <si>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</si>
  <si>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2001 · Credit Cards</t>
  </si>
  <si>
    <t>2007 · Wells Fargo</t>
  </si>
  <si>
    <t>2007.8 · Wells Fargo - Sharon Stone-3393</t>
  </si>
  <si>
    <t>2007.9 · Wells Fargo H Hutchison-7302</t>
  </si>
  <si>
    <t>Total 2007 · Wells Fargo</t>
  </si>
  <si>
    <t>Total 2001 · Credit Cards</t>
  </si>
  <si>
    <t>Total Credit Cards</t>
  </si>
  <si>
    <t>Other Current Liabilities</t>
  </si>
  <si>
    <t>2015 · Due to MAL/MAS</t>
  </si>
  <si>
    <t>2015.1 · Mother Lode MAS</t>
  </si>
  <si>
    <t>2015.2 · Santa Clarita MAS Unit</t>
  </si>
  <si>
    <t>Total 2015 · Due to MAL/MAS</t>
  </si>
  <si>
    <t>2100 · Payroll Liabilities</t>
  </si>
  <si>
    <t>2200 · Sales Tax Payable</t>
  </si>
  <si>
    <t>2300 · Accrued Liabilities</t>
  </si>
  <si>
    <t>Total Other Current Liabilities</t>
  </si>
  <si>
    <t>Total Current Liabilities</t>
  </si>
  <si>
    <t>Long Term Liabilities</t>
  </si>
  <si>
    <t>2501 · Deferred Rent</t>
  </si>
  <si>
    <t>Total Long Term Liabilities</t>
  </si>
  <si>
    <t>Total Liabilities</t>
  </si>
  <si>
    <t>Equity</t>
  </si>
  <si>
    <t>3700 · Unrestricted Net  Assets</t>
  </si>
  <si>
    <t>3700.1 · Board Designated Net Assets</t>
  </si>
  <si>
    <t>3701 · Building Reserves</t>
  </si>
  <si>
    <t>3702 · Operational Reserves</t>
  </si>
  <si>
    <t>3703 · Trudy Schafer Fellowship</t>
  </si>
  <si>
    <t>Total 3700.1 · Board Designated Net Assets</t>
  </si>
  <si>
    <t>Total Equity</t>
  </si>
  <si>
    <t>TOTAL LIABILITIES &amp; EQUITY</t>
  </si>
  <si>
    <t>Sep 30, 18</t>
  </si>
  <si>
    <t>Oct 31, 18</t>
  </si>
  <si>
    <t>Nov 30, 18</t>
  </si>
  <si>
    <t>Dec 31, 18</t>
  </si>
  <si>
    <t>Jan 31, 19</t>
  </si>
  <si>
    <t>Feb 28, 19</t>
  </si>
  <si>
    <t>Mar 31, 19</t>
  </si>
  <si>
    <t>Apr 30, 19</t>
  </si>
  <si>
    <t>May 31, 19</t>
  </si>
  <si>
    <t>Jun 30, 19</t>
  </si>
  <si>
    <t>Jul 31, 19</t>
  </si>
  <si>
    <t>1211 · Other Receivable</t>
  </si>
  <si>
    <t>1410 · Equipment &amp; Software</t>
  </si>
  <si>
    <t>2007.7 · Wells Fargo Melissa Breach-7381</t>
  </si>
  <si>
    <t>2100.1 · Garnishment</t>
  </si>
  <si>
    <t>2100 · Payroll Liabilities - Other</t>
  </si>
  <si>
    <t>Total 2100 · Payroll Liabilities</t>
  </si>
  <si>
    <t>2105 · Pension Liability</t>
  </si>
  <si>
    <t>2150 · Healthcare Withheld</t>
  </si>
  <si>
    <t>3704 · Schools &amp; Communities First</t>
  </si>
  <si>
    <t>3800 · Temporarily Restricted Assets</t>
  </si>
  <si>
    <t>3800.1 · Redistricting Project</t>
  </si>
  <si>
    <t>Total 3800 · Temporarily Restricted Assets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</si>
  <si>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</si>
  <si>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</si>
  <si>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</si>
  <si>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</si>
  <si>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</si>
  <si>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</si>
  <si>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</si>
  <si>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</si>
  <si>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</si>
  <si>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</si>
  <si>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</si>
  <si>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</si>
  <si>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40010 · Membership Dues - Other</t>
  </si>
  <si>
    <t>40085 · Building Reserves</t>
  </si>
  <si>
    <t>40101 · Publications</t>
  </si>
  <si>
    <t>40130 · Workshops</t>
  </si>
  <si>
    <t>40200 · Miscellaneous Income -</t>
  </si>
  <si>
    <t>60120 · Councils/Conventions</t>
  </si>
  <si>
    <t>60180 · Mini-Grants</t>
  </si>
  <si>
    <t>Other Income/Expense</t>
  </si>
  <si>
    <t>Current</t>
  </si>
  <si>
    <t>1 - 30</t>
  </si>
  <si>
    <t>31 - 60</t>
  </si>
  <si>
    <t>61 - 90</t>
  </si>
  <si>
    <t>&gt; 90</t>
  </si>
  <si>
    <t>LWV Alameda</t>
  </si>
  <si>
    <t>LWV Anoka, Blaine, Coon Rapids Area</t>
  </si>
  <si>
    <t>LWV Antelope Valley-</t>
  </si>
  <si>
    <t>LWV Arizona</t>
  </si>
  <si>
    <t>LWV Arkansas</t>
  </si>
  <si>
    <t>LWV Bay Area ILO-</t>
  </si>
  <si>
    <t>LWV Beach Cities</t>
  </si>
  <si>
    <t>LWV Belmont</t>
  </si>
  <si>
    <t>LWV Billings</t>
  </si>
  <si>
    <t>LWV Butte County</t>
  </si>
  <si>
    <t>LWV Central Delaware County</t>
  </si>
  <si>
    <t>LWV Central Yavapai, AZ</t>
  </si>
  <si>
    <t>LWV Charlotte-Mecklenburg</t>
  </si>
  <si>
    <t>LWV Cupertino/Sunnyvale</t>
  </si>
  <si>
    <t>LWV Curry County, OR</t>
  </si>
  <si>
    <t>LWV Dalton Area</t>
  </si>
  <si>
    <t>LWV Downers Grove/Woodridge/Lisle</t>
  </si>
  <si>
    <t>LWV East San Gabriel Valley</t>
  </si>
  <si>
    <t>LWV Edwardsville</t>
  </si>
  <si>
    <t>LWV Fairfield, CT</t>
  </si>
  <si>
    <t>LWV Falls Church</t>
  </si>
  <si>
    <t>LWV Flint Area</t>
  </si>
  <si>
    <t>LWV Fremont/Newark/Union City</t>
  </si>
  <si>
    <t>LWV Grand County</t>
  </si>
  <si>
    <t>LWV Greeley-Weld County, CO</t>
  </si>
  <si>
    <t>LWV Hawaii County</t>
  </si>
  <si>
    <t>LWV Highland Park IL</t>
  </si>
  <si>
    <t>LWV Honolulu</t>
  </si>
  <si>
    <t>LWV Hudson</t>
  </si>
  <si>
    <t>LWV Idaho</t>
  </si>
  <si>
    <t>LWV Irving</t>
  </si>
  <si>
    <t>LWV Jackson County, IL</t>
  </si>
  <si>
    <t>LWV Kent</t>
  </si>
  <si>
    <t>LWV Kern County-</t>
  </si>
  <si>
    <t>LWV Lansing Area</t>
  </si>
  <si>
    <t>LWV Leelanau County</t>
  </si>
  <si>
    <t>LWV Lexington, MA</t>
  </si>
  <si>
    <t>LWV Long Beach Area</t>
  </si>
  <si>
    <t>LWV Los Angeles</t>
  </si>
  <si>
    <t>LWV Loudoun County</t>
  </si>
  <si>
    <t>LWV Lubbock</t>
  </si>
  <si>
    <t>LWV Marion-Mattapoisett-Rochester Area</t>
  </si>
  <si>
    <t>LWV Merced</t>
  </si>
  <si>
    <t>LWV Mid-Hudson</t>
  </si>
  <si>
    <t>LWV Missoula</t>
  </si>
  <si>
    <t>LWV Monroe Township</t>
  </si>
  <si>
    <t>LWV Montrose County</t>
  </si>
  <si>
    <t>LWV Mount Pleasant Area</t>
  </si>
  <si>
    <t>LWV Mt. Baldy Area</t>
  </si>
  <si>
    <t>LWV Murfreesboro/Rutherford County</t>
  </si>
  <si>
    <t>LWV New Castle</t>
  </si>
  <si>
    <t>LWV North Orange County</t>
  </si>
  <si>
    <t>LWV Norwood</t>
  </si>
  <si>
    <t>LWV Oakland CA</t>
  </si>
  <si>
    <t>LWV Oklahoma</t>
  </si>
  <si>
    <t>LWV Orange Co ILO</t>
  </si>
  <si>
    <t>LWV Orange Durham Chatham</t>
  </si>
  <si>
    <t>LWV Park Forest Area</t>
  </si>
  <si>
    <t>LWV Pasadena</t>
  </si>
  <si>
    <t>LWV Perrysburg</t>
  </si>
  <si>
    <t>LWV Placer County</t>
  </si>
  <si>
    <t>LWV Plattsburgh, NY</t>
  </si>
  <si>
    <t>LWV Redding Area</t>
  </si>
  <si>
    <t>LWV San Diego</t>
  </si>
  <si>
    <t>LWV San Diego County ILO</t>
  </si>
  <si>
    <t>LWV San Francisco</t>
  </si>
  <si>
    <t>LWV San Joaquin</t>
  </si>
  <si>
    <t>LWV Santa Monica</t>
  </si>
  <si>
    <t>LWV Sonoma County</t>
  </si>
  <si>
    <t>LWV South Dakota</t>
  </si>
  <si>
    <t>LWV South Hampton Roads, VA</t>
  </si>
  <si>
    <t>LWV South San Mateo</t>
  </si>
  <si>
    <t>LWV Southwest Missouri</t>
  </si>
  <si>
    <t>LWV Southwest Santa Clara Valley</t>
  </si>
  <si>
    <t>LWV St. Cloud, MN</t>
  </si>
  <si>
    <t>LWV Stevens Point Area</t>
  </si>
  <si>
    <t>LWV Sudbury</t>
  </si>
  <si>
    <t>LWV Torrance</t>
  </si>
  <si>
    <t>LWV Troy Area</t>
  </si>
  <si>
    <t>LWV Tulare County</t>
  </si>
  <si>
    <t>LWV Ventura</t>
  </si>
  <si>
    <t>LWV Vermont</t>
  </si>
  <si>
    <t>LWV Volusia County</t>
  </si>
  <si>
    <t>LWV West Contra Costa County</t>
  </si>
  <si>
    <t>LWV Westchester County</t>
  </si>
  <si>
    <t>LWV Whittier</t>
  </si>
  <si>
    <t>LWV Winnetka-Northfield-Kenilworth, IL</t>
  </si>
  <si>
    <t>LWV Woodland</t>
  </si>
  <si>
    <t>Amazon Web Services</t>
  </si>
  <si>
    <t>Dora Rose-</t>
  </si>
  <si>
    <t>Dustin Alexander-</t>
  </si>
  <si>
    <t>Helen Hutchison.</t>
  </si>
  <si>
    <t>Kaufman Legal Group</t>
  </si>
  <si>
    <t>Lori Thiel</t>
  </si>
  <si>
    <t>LWV San Francisco-</t>
  </si>
  <si>
    <t>Muller &amp; Associates</t>
  </si>
  <si>
    <t>SunRain Productions</t>
  </si>
  <si>
    <t>WFB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</si>
</sst>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1" fillId="0" borderId="6" xfId="0" applyNumberFormat="1" applyFont="1" applyBorder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400050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400050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104775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104775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71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L16" sqref="L16"/>
    </sheetView>
  </sheetViews>
  <sheetFormatPr defaultRowHeight="15" x14ac:dyDescent="0.25"/>
  <cols>
    <col min="1" max="6" width="3" style="18" customWidth="1"/>
    <col min="7" max="7" width="33" style="18" customWidth="1"/>
    <col min="8" max="8" width="8.85546875" style="19" bestFit="1" customWidth="1"/>
  </cols>
  <sheetData>
    <row r="1" spans="1:8" s="17" customFormat="1" ht="15.75" thickBot="1" x14ac:dyDescent="0.3">
      <c r="A1" s="14"/>
      <c r="B1" s="14"/>
      <c r="C1" s="14"/>
      <c r="D1" s="14"/>
      <c r="E1" s="14"/>
      <c r="F1" s="14"/>
      <c r="G1" s="14"/>
      <c r="H1" s="26" t="s">
        <v>86</v>
      </c>
    </row>
    <row r="2" spans="1:8" ht="15.75" thickTop="1" x14ac:dyDescent="0.25">
      <c r="A2" s="2" t="s">
        <v>87</v>
      </c>
      <c r="B2" s="2"/>
      <c r="C2" s="2"/>
      <c r="D2" s="2"/>
      <c r="E2" s="2"/>
      <c r="F2" s="2"/>
      <c r="G2" s="2"/>
      <c r="H2" s="6"/>
    </row>
    <row r="3" spans="1:8" x14ac:dyDescent="0.25">
      <c r="A3" s="2"/>
      <c r="B3" s="2" t="s">
        <v>88</v>
      </c>
      <c r="C3" s="2"/>
      <c r="D3" s="2"/>
      <c r="E3" s="2"/>
      <c r="F3" s="2"/>
      <c r="G3" s="2"/>
      <c r="H3" s="6"/>
    </row>
    <row r="4" spans="1:8" x14ac:dyDescent="0.25">
      <c r="A4" s="2"/>
      <c r="B4" s="2"/>
      <c r="C4" s="2" t="s">
        <v>89</v>
      </c>
      <c r="D4" s="2"/>
      <c r="E4" s="2"/>
      <c r="F4" s="2"/>
      <c r="G4" s="2"/>
      <c r="H4" s="6"/>
    </row>
    <row r="5" spans="1:8" x14ac:dyDescent="0.25">
      <c r="A5" s="2"/>
      <c r="B5" s="2"/>
      <c r="C5" s="2"/>
      <c r="D5" s="2" t="s">
        <v>90</v>
      </c>
      <c r="E5" s="2"/>
      <c r="F5" s="2"/>
      <c r="G5" s="2"/>
      <c r="H5" s="6"/>
    </row>
    <row r="6" spans="1:8" x14ac:dyDescent="0.25">
      <c r="A6" s="2"/>
      <c r="B6" s="2"/>
      <c r="C6" s="2"/>
      <c r="D6" s="2"/>
      <c r="E6" s="2" t="s">
        <v>91</v>
      </c>
      <c r="F6" s="2"/>
      <c r="G6" s="2"/>
      <c r="H6" s="6">
        <v>114770.85</v>
      </c>
    </row>
    <row r="7" spans="1:8" x14ac:dyDescent="0.25">
      <c r="A7" s="2"/>
      <c r="B7" s="2"/>
      <c r="C7" s="2"/>
      <c r="D7" s="2"/>
      <c r="E7" s="2" t="s">
        <v>92</v>
      </c>
      <c r="F7" s="2"/>
      <c r="G7" s="2"/>
      <c r="H7" s="6">
        <v>0.33</v>
      </c>
    </row>
    <row r="8" spans="1:8" ht="15.75" thickBot="1" x14ac:dyDescent="0.3">
      <c r="A8" s="2"/>
      <c r="B8" s="2"/>
      <c r="C8" s="2"/>
      <c r="D8" s="2"/>
      <c r="E8" s="2" t="s">
        <v>93</v>
      </c>
      <c r="F8" s="2"/>
      <c r="G8" s="2"/>
      <c r="H8" s="9">
        <v>48429.1</v>
      </c>
    </row>
    <row r="9" spans="1:8" ht="15.75" thickBot="1" x14ac:dyDescent="0.3">
      <c r="A9" s="2"/>
      <c r="B9" s="2"/>
      <c r="C9" s="2"/>
      <c r="D9" s="2" t="s">
        <v>94</v>
      </c>
      <c r="E9" s="2"/>
      <c r="F9" s="2"/>
      <c r="G9" s="2"/>
      <c r="H9" s="10">
        <f>ROUND(SUM(H5:H8),5)</f>
        <v>163200.28</v>
      </c>
    </row>
    <row r="10" spans="1:8" x14ac:dyDescent="0.25">
      <c r="A10" s="2"/>
      <c r="B10" s="2"/>
      <c r="C10" s="2" t="s">
        <v>95</v>
      </c>
      <c r="D10" s="2"/>
      <c r="E10" s="2"/>
      <c r="F10" s="2"/>
      <c r="G10" s="2"/>
      <c r="H10" s="6">
        <f>ROUND(H4+H9,5)</f>
        <v>163200.28</v>
      </c>
    </row>
    <row r="11" spans="1:8" x14ac:dyDescent="0.25">
      <c r="A11" s="2"/>
      <c r="B11" s="2"/>
      <c r="C11" s="2" t="s">
        <v>96</v>
      </c>
      <c r="D11" s="2"/>
      <c r="E11" s="2"/>
      <c r="F11" s="2"/>
      <c r="G11" s="2"/>
      <c r="H11" s="6"/>
    </row>
    <row r="12" spans="1:8" ht="15.75" thickBot="1" x14ac:dyDescent="0.3">
      <c r="A12" s="2"/>
      <c r="B12" s="2"/>
      <c r="C12" s="2"/>
      <c r="D12" s="2" t="s">
        <v>97</v>
      </c>
      <c r="E12" s="2"/>
      <c r="F12" s="2"/>
      <c r="G12" s="2"/>
      <c r="H12" s="8">
        <v>28491.05</v>
      </c>
    </row>
    <row r="13" spans="1:8" x14ac:dyDescent="0.25">
      <c r="A13" s="2"/>
      <c r="B13" s="2"/>
      <c r="C13" s="2" t="s">
        <v>98</v>
      </c>
      <c r="D13" s="2"/>
      <c r="E13" s="2"/>
      <c r="F13" s="2"/>
      <c r="G13" s="2"/>
      <c r="H13" s="6">
        <f>ROUND(SUM(H11:H12),5)</f>
        <v>28491.05</v>
      </c>
    </row>
    <row r="14" spans="1:8" x14ac:dyDescent="0.25">
      <c r="A14" s="2"/>
      <c r="B14" s="2"/>
      <c r="C14" s="2" t="s">
        <v>99</v>
      </c>
      <c r="D14" s="2"/>
      <c r="E14" s="2"/>
      <c r="F14" s="2"/>
      <c r="G14" s="2"/>
      <c r="H14" s="6"/>
    </row>
    <row r="15" spans="1:8" x14ac:dyDescent="0.25">
      <c r="A15" s="2"/>
      <c r="B15" s="2"/>
      <c r="C15" s="2"/>
      <c r="D15" s="2" t="s">
        <v>100</v>
      </c>
      <c r="E15" s="2"/>
      <c r="F15" s="2"/>
      <c r="G15" s="2"/>
      <c r="H15" s="6">
        <v>1806.86</v>
      </c>
    </row>
    <row r="16" spans="1:8" x14ac:dyDescent="0.25">
      <c r="A16" s="2"/>
      <c r="B16" s="2"/>
      <c r="C16" s="2"/>
      <c r="D16" s="2" t="s">
        <v>101</v>
      </c>
      <c r="E16" s="2"/>
      <c r="F16" s="2"/>
      <c r="G16" s="2"/>
      <c r="H16" s="6">
        <v>2138.75</v>
      </c>
    </row>
    <row r="17" spans="1:8" x14ac:dyDescent="0.25">
      <c r="A17" s="2"/>
      <c r="B17" s="2"/>
      <c r="C17" s="2"/>
      <c r="D17" s="2" t="s">
        <v>102</v>
      </c>
      <c r="E17" s="2"/>
      <c r="F17" s="2"/>
      <c r="G17" s="2"/>
      <c r="H17" s="6"/>
    </row>
    <row r="18" spans="1:8" x14ac:dyDescent="0.25">
      <c r="A18" s="2"/>
      <c r="B18" s="2"/>
      <c r="C18" s="2"/>
      <c r="D18" s="2"/>
      <c r="E18" s="2" t="s">
        <v>103</v>
      </c>
      <c r="F18" s="2"/>
      <c r="G18" s="2"/>
      <c r="H18" s="6">
        <v>51029.66</v>
      </c>
    </row>
    <row r="19" spans="1:8" ht="15.75" thickBot="1" x14ac:dyDescent="0.3">
      <c r="A19" s="2"/>
      <c r="B19" s="2"/>
      <c r="C19" s="2"/>
      <c r="D19" s="2"/>
      <c r="E19" s="2" t="s">
        <v>104</v>
      </c>
      <c r="F19" s="2"/>
      <c r="G19" s="2"/>
      <c r="H19" s="8">
        <v>37563.910000000003</v>
      </c>
    </row>
    <row r="20" spans="1:8" x14ac:dyDescent="0.25">
      <c r="A20" s="2"/>
      <c r="B20" s="2"/>
      <c r="C20" s="2"/>
      <c r="D20" s="2" t="s">
        <v>105</v>
      </c>
      <c r="E20" s="2"/>
      <c r="F20" s="2"/>
      <c r="G20" s="2"/>
      <c r="H20" s="6">
        <f>ROUND(SUM(H17:H19),5)</f>
        <v>88593.57</v>
      </c>
    </row>
    <row r="21" spans="1:8" x14ac:dyDescent="0.25">
      <c r="A21" s="2"/>
      <c r="B21" s="2"/>
      <c r="C21" s="2"/>
      <c r="D21" s="2" t="s">
        <v>106</v>
      </c>
      <c r="E21" s="2"/>
      <c r="F21" s="2"/>
      <c r="G21" s="2"/>
      <c r="H21" s="6">
        <v>4792.93</v>
      </c>
    </row>
    <row r="22" spans="1:8" ht="15.75" thickBot="1" x14ac:dyDescent="0.3">
      <c r="A22" s="2"/>
      <c r="B22" s="2"/>
      <c r="C22" s="2"/>
      <c r="D22" s="2" t="s">
        <v>107</v>
      </c>
      <c r="E22" s="2"/>
      <c r="F22" s="2"/>
      <c r="G22" s="2"/>
      <c r="H22" s="9">
        <v>19419.29</v>
      </c>
    </row>
    <row r="23" spans="1:8" ht="15.75" thickBot="1" x14ac:dyDescent="0.3">
      <c r="A23" s="2"/>
      <c r="B23" s="2"/>
      <c r="C23" s="2" t="s">
        <v>108</v>
      </c>
      <c r="D23" s="2"/>
      <c r="E23" s="2"/>
      <c r="F23" s="2"/>
      <c r="G23" s="2"/>
      <c r="H23" s="10">
        <f>ROUND(SUM(H14:H16)+SUM(H20:H22),5)</f>
        <v>116751.4</v>
      </c>
    </row>
    <row r="24" spans="1:8" x14ac:dyDescent="0.25">
      <c r="A24" s="2"/>
      <c r="B24" s="2" t="s">
        <v>109</v>
      </c>
      <c r="C24" s="2"/>
      <c r="D24" s="2"/>
      <c r="E24" s="2"/>
      <c r="F24" s="2"/>
      <c r="G24" s="2"/>
      <c r="H24" s="6">
        <f>ROUND(H3+H10+H13+H23,5)</f>
        <v>308442.73</v>
      </c>
    </row>
    <row r="25" spans="1:8" x14ac:dyDescent="0.25">
      <c r="A25" s="2"/>
      <c r="B25" s="2" t="s">
        <v>110</v>
      </c>
      <c r="C25" s="2"/>
      <c r="D25" s="2"/>
      <c r="E25" s="2"/>
      <c r="F25" s="2"/>
      <c r="G25" s="2"/>
      <c r="H25" s="6"/>
    </row>
    <row r="26" spans="1:8" x14ac:dyDescent="0.25">
      <c r="A26" s="2"/>
      <c r="B26" s="2"/>
      <c r="C26" s="2" t="s">
        <v>111</v>
      </c>
      <c r="D26" s="2"/>
      <c r="E26" s="2"/>
      <c r="F26" s="2"/>
      <c r="G26" s="2"/>
      <c r="H26" s="6">
        <v>3807</v>
      </c>
    </row>
    <row r="27" spans="1:8" ht="15.75" thickBot="1" x14ac:dyDescent="0.3">
      <c r="A27" s="2"/>
      <c r="B27" s="2"/>
      <c r="C27" s="2" t="s">
        <v>112</v>
      </c>
      <c r="D27" s="2"/>
      <c r="E27" s="2"/>
      <c r="F27" s="2"/>
      <c r="G27" s="2"/>
      <c r="H27" s="8">
        <v>-3807</v>
      </c>
    </row>
    <row r="28" spans="1:8" x14ac:dyDescent="0.25">
      <c r="A28" s="2"/>
      <c r="B28" s="2" t="s">
        <v>113</v>
      </c>
      <c r="C28" s="2"/>
      <c r="D28" s="2"/>
      <c r="E28" s="2"/>
      <c r="F28" s="2"/>
      <c r="G28" s="2"/>
      <c r="H28" s="6">
        <f>ROUND(SUM(H25:H27),5)</f>
        <v>0</v>
      </c>
    </row>
    <row r="29" spans="1:8" x14ac:dyDescent="0.25">
      <c r="A29" s="2"/>
      <c r="B29" s="2" t="s">
        <v>114</v>
      </c>
      <c r="C29" s="2"/>
      <c r="D29" s="2"/>
      <c r="E29" s="2"/>
      <c r="F29" s="2"/>
      <c r="G29" s="2"/>
      <c r="H29" s="6"/>
    </row>
    <row r="30" spans="1:8" ht="15.75" thickBot="1" x14ac:dyDescent="0.3">
      <c r="A30" s="2"/>
      <c r="B30" s="2"/>
      <c r="C30" s="2" t="s">
        <v>115</v>
      </c>
      <c r="D30" s="2"/>
      <c r="E30" s="2"/>
      <c r="F30" s="2"/>
      <c r="G30" s="2"/>
      <c r="H30" s="9">
        <v>2698.25</v>
      </c>
    </row>
    <row r="31" spans="1:8" ht="15.75" thickBot="1" x14ac:dyDescent="0.3">
      <c r="A31" s="2"/>
      <c r="B31" s="2" t="s">
        <v>116</v>
      </c>
      <c r="C31" s="2"/>
      <c r="D31" s="2"/>
      <c r="E31" s="2"/>
      <c r="F31" s="2"/>
      <c r="G31" s="2"/>
      <c r="H31" s="11">
        <f>ROUND(SUM(H29:H30),5)</f>
        <v>2698.25</v>
      </c>
    </row>
    <row r="32" spans="1:8" s="13" customFormat="1" ht="12" thickBot="1" x14ac:dyDescent="0.25">
      <c r="A32" s="2" t="s">
        <v>117</v>
      </c>
      <c r="B32" s="2"/>
      <c r="C32" s="2"/>
      <c r="D32" s="2"/>
      <c r="E32" s="2"/>
      <c r="F32" s="2"/>
      <c r="G32" s="2"/>
      <c r="H32" s="12">
        <f>ROUND(H2+H24+H28+H31,5)</f>
        <v>311140.98</v>
      </c>
    </row>
    <row r="33" spans="1:8" ht="15.75" thickTop="1" x14ac:dyDescent="0.25">
      <c r="A33" s="2" t="s">
        <v>118</v>
      </c>
      <c r="B33" s="2"/>
      <c r="C33" s="2"/>
      <c r="D33" s="2"/>
      <c r="E33" s="2"/>
      <c r="F33" s="2"/>
      <c r="G33" s="2"/>
      <c r="H33" s="6"/>
    </row>
    <row r="34" spans="1:8" x14ac:dyDescent="0.25">
      <c r="A34" s="2"/>
      <c r="B34" s="2" t="s">
        <v>119</v>
      </c>
      <c r="C34" s="2"/>
      <c r="D34" s="2"/>
      <c r="E34" s="2"/>
      <c r="F34" s="2"/>
      <c r="G34" s="2"/>
      <c r="H34" s="6"/>
    </row>
    <row r="35" spans="1:8" x14ac:dyDescent="0.25">
      <c r="A35" s="2"/>
      <c r="B35" s="2"/>
      <c r="C35" s="2" t="s">
        <v>120</v>
      </c>
      <c r="D35" s="2"/>
      <c r="E35" s="2"/>
      <c r="F35" s="2"/>
      <c r="G35" s="2"/>
      <c r="H35" s="6"/>
    </row>
    <row r="36" spans="1:8" x14ac:dyDescent="0.25">
      <c r="A36" s="2"/>
      <c r="B36" s="2"/>
      <c r="C36" s="2"/>
      <c r="D36" s="2" t="s">
        <v>121</v>
      </c>
      <c r="E36" s="2"/>
      <c r="F36" s="2"/>
      <c r="G36" s="2"/>
      <c r="H36" s="6"/>
    </row>
    <row r="37" spans="1:8" ht="15.75" thickBot="1" x14ac:dyDescent="0.3">
      <c r="A37" s="2"/>
      <c r="B37" s="2"/>
      <c r="C37" s="2"/>
      <c r="D37" s="2"/>
      <c r="E37" s="2" t="s">
        <v>122</v>
      </c>
      <c r="F37" s="2"/>
      <c r="G37" s="2"/>
      <c r="H37" s="8">
        <v>7282.59</v>
      </c>
    </row>
    <row r="38" spans="1:8" x14ac:dyDescent="0.25">
      <c r="A38" s="2"/>
      <c r="B38" s="2"/>
      <c r="C38" s="2"/>
      <c r="D38" s="2" t="s">
        <v>123</v>
      </c>
      <c r="E38" s="2"/>
      <c r="F38" s="2"/>
      <c r="G38" s="2"/>
      <c r="H38" s="6">
        <f>ROUND(SUM(H36:H37),5)</f>
        <v>7282.59</v>
      </c>
    </row>
    <row r="39" spans="1:8" x14ac:dyDescent="0.25">
      <c r="A39" s="2"/>
      <c r="B39" s="2"/>
      <c r="C39" s="2"/>
      <c r="D39" s="2" t="s">
        <v>124</v>
      </c>
      <c r="E39" s="2"/>
      <c r="F39" s="2"/>
      <c r="G39" s="2"/>
      <c r="H39" s="6"/>
    </row>
    <row r="40" spans="1:8" x14ac:dyDescent="0.25">
      <c r="A40" s="2"/>
      <c r="B40" s="2"/>
      <c r="C40" s="2"/>
      <c r="D40" s="2"/>
      <c r="E40" s="2" t="s">
        <v>125</v>
      </c>
      <c r="F40" s="2"/>
      <c r="G40" s="2"/>
      <c r="H40" s="6"/>
    </row>
    <row r="41" spans="1:8" x14ac:dyDescent="0.25">
      <c r="A41" s="2"/>
      <c r="B41" s="2"/>
      <c r="C41" s="2"/>
      <c r="D41" s="2"/>
      <c r="E41" s="2"/>
      <c r="F41" s="2" t="s">
        <v>126</v>
      </c>
      <c r="G41" s="2"/>
      <c r="H41" s="6"/>
    </row>
    <row r="42" spans="1:8" x14ac:dyDescent="0.25">
      <c r="A42" s="2"/>
      <c r="B42" s="2"/>
      <c r="C42" s="2"/>
      <c r="D42" s="2"/>
      <c r="E42" s="2"/>
      <c r="F42" s="2"/>
      <c r="G42" s="2" t="s">
        <v>127</v>
      </c>
      <c r="H42" s="6">
        <v>1819.84</v>
      </c>
    </row>
    <row r="43" spans="1:8" ht="15.75" thickBot="1" x14ac:dyDescent="0.3">
      <c r="A43" s="2"/>
      <c r="B43" s="2"/>
      <c r="C43" s="2"/>
      <c r="D43" s="2"/>
      <c r="E43" s="2"/>
      <c r="F43" s="2"/>
      <c r="G43" s="2" t="s">
        <v>128</v>
      </c>
      <c r="H43" s="9">
        <v>4363.09</v>
      </c>
    </row>
    <row r="44" spans="1:8" ht="15.75" thickBot="1" x14ac:dyDescent="0.3">
      <c r="A44" s="2"/>
      <c r="B44" s="2"/>
      <c r="C44" s="2"/>
      <c r="D44" s="2"/>
      <c r="E44" s="2"/>
      <c r="F44" s="2" t="s">
        <v>129</v>
      </c>
      <c r="G44" s="2"/>
      <c r="H44" s="11">
        <f>ROUND(SUM(H41:H43),5)</f>
        <v>6182.93</v>
      </c>
    </row>
    <row r="45" spans="1:8" ht="15.75" thickBot="1" x14ac:dyDescent="0.3">
      <c r="A45" s="2"/>
      <c r="B45" s="2"/>
      <c r="C45" s="2"/>
      <c r="D45" s="2"/>
      <c r="E45" s="2" t="s">
        <v>130</v>
      </c>
      <c r="F45" s="2"/>
      <c r="G45" s="2"/>
      <c r="H45" s="10">
        <f>ROUND(H40+H44,5)</f>
        <v>6182.93</v>
      </c>
    </row>
    <row r="46" spans="1:8" x14ac:dyDescent="0.25">
      <c r="A46" s="2"/>
      <c r="B46" s="2"/>
      <c r="C46" s="2"/>
      <c r="D46" s="2" t="s">
        <v>131</v>
      </c>
      <c r="E46" s="2"/>
      <c r="F46" s="2"/>
      <c r="G46" s="2"/>
      <c r="H46" s="6">
        <f>ROUND(H39+H45,5)</f>
        <v>6182.93</v>
      </c>
    </row>
    <row r="47" spans="1:8" x14ac:dyDescent="0.25">
      <c r="A47" s="2"/>
      <c r="B47" s="2"/>
      <c r="C47" s="2"/>
      <c r="D47" s="2" t="s">
        <v>132</v>
      </c>
      <c r="E47" s="2"/>
      <c r="F47" s="2"/>
      <c r="G47" s="2"/>
      <c r="H47" s="6"/>
    </row>
    <row r="48" spans="1:8" x14ac:dyDescent="0.25">
      <c r="A48" s="2"/>
      <c r="B48" s="2"/>
      <c r="C48" s="2"/>
      <c r="D48" s="2"/>
      <c r="E48" s="2" t="s">
        <v>133</v>
      </c>
      <c r="F48" s="2"/>
      <c r="G48" s="2"/>
      <c r="H48" s="6"/>
    </row>
    <row r="49" spans="1:8" x14ac:dyDescent="0.25">
      <c r="A49" s="2"/>
      <c r="B49" s="2"/>
      <c r="C49" s="2"/>
      <c r="D49" s="2"/>
      <c r="E49" s="2"/>
      <c r="F49" s="2" t="s">
        <v>134</v>
      </c>
      <c r="G49" s="2"/>
      <c r="H49" s="6">
        <v>861.98</v>
      </c>
    </row>
    <row r="50" spans="1:8" ht="15.75" thickBot="1" x14ac:dyDescent="0.3">
      <c r="A50" s="2"/>
      <c r="B50" s="2"/>
      <c r="C50" s="2"/>
      <c r="D50" s="2"/>
      <c r="E50" s="2"/>
      <c r="F50" s="2" t="s">
        <v>135</v>
      </c>
      <c r="G50" s="2"/>
      <c r="H50" s="8">
        <v>430</v>
      </c>
    </row>
    <row r="51" spans="1:8" x14ac:dyDescent="0.25">
      <c r="A51" s="2"/>
      <c r="B51" s="2"/>
      <c r="C51" s="2"/>
      <c r="D51" s="2"/>
      <c r="E51" s="2" t="s">
        <v>136</v>
      </c>
      <c r="F51" s="2"/>
      <c r="G51" s="2"/>
      <c r="H51" s="6">
        <f>ROUND(SUM(H48:H50),5)</f>
        <v>1291.98</v>
      </c>
    </row>
    <row r="52" spans="1:8" x14ac:dyDescent="0.25">
      <c r="A52" s="2"/>
      <c r="B52" s="2"/>
      <c r="C52" s="2"/>
      <c r="D52" s="2"/>
      <c r="E52" s="2" t="s">
        <v>137</v>
      </c>
      <c r="F52" s="2"/>
      <c r="G52" s="2"/>
      <c r="H52" s="6">
        <v>8809.74</v>
      </c>
    </row>
    <row r="53" spans="1:8" x14ac:dyDescent="0.25">
      <c r="A53" s="2"/>
      <c r="B53" s="2"/>
      <c r="C53" s="2"/>
      <c r="D53" s="2"/>
      <c r="E53" s="2" t="s">
        <v>138</v>
      </c>
      <c r="F53" s="2"/>
      <c r="G53" s="2"/>
      <c r="H53" s="6">
        <v>7.24</v>
      </c>
    </row>
    <row r="54" spans="1:8" ht="15.75" thickBot="1" x14ac:dyDescent="0.3">
      <c r="A54" s="2"/>
      <c r="B54" s="2"/>
      <c r="C54" s="2"/>
      <c r="D54" s="2"/>
      <c r="E54" s="2" t="s">
        <v>139</v>
      </c>
      <c r="F54" s="2"/>
      <c r="G54" s="2"/>
      <c r="H54" s="9">
        <v>1500</v>
      </c>
    </row>
    <row r="55" spans="1:8" ht="15.75" thickBot="1" x14ac:dyDescent="0.3">
      <c r="A55" s="2"/>
      <c r="B55" s="2"/>
      <c r="C55" s="2"/>
      <c r="D55" s="2" t="s">
        <v>140</v>
      </c>
      <c r="E55" s="2"/>
      <c r="F55" s="2"/>
      <c r="G55" s="2"/>
      <c r="H55" s="10">
        <f>ROUND(H47+SUM(H51:H54),5)</f>
        <v>11608.96</v>
      </c>
    </row>
    <row r="56" spans="1:8" x14ac:dyDescent="0.25">
      <c r="A56" s="2"/>
      <c r="B56" s="2"/>
      <c r="C56" s="2" t="s">
        <v>141</v>
      </c>
      <c r="D56" s="2"/>
      <c r="E56" s="2"/>
      <c r="F56" s="2"/>
      <c r="G56" s="2"/>
      <c r="H56" s="6">
        <f>ROUND(H35+H38+H46+H55,5)</f>
        <v>25074.48</v>
      </c>
    </row>
    <row r="57" spans="1:8" x14ac:dyDescent="0.25">
      <c r="A57" s="2"/>
      <c r="B57" s="2"/>
      <c r="C57" s="2" t="s">
        <v>142</v>
      </c>
      <c r="D57" s="2"/>
      <c r="E57" s="2"/>
      <c r="F57" s="2"/>
      <c r="G57" s="2"/>
      <c r="H57" s="6"/>
    </row>
    <row r="58" spans="1:8" ht="15.75" thickBot="1" x14ac:dyDescent="0.3">
      <c r="A58" s="2"/>
      <c r="B58" s="2"/>
      <c r="C58" s="2"/>
      <c r="D58" s="2" t="s">
        <v>143</v>
      </c>
      <c r="E58" s="2"/>
      <c r="F58" s="2"/>
      <c r="G58" s="2"/>
      <c r="H58" s="9">
        <v>8439.7999999999993</v>
      </c>
    </row>
    <row r="59" spans="1:8" ht="15.75" thickBot="1" x14ac:dyDescent="0.3">
      <c r="A59" s="2"/>
      <c r="B59" s="2"/>
      <c r="C59" s="2" t="s">
        <v>144</v>
      </c>
      <c r="D59" s="2"/>
      <c r="E59" s="2"/>
      <c r="F59" s="2"/>
      <c r="G59" s="2"/>
      <c r="H59" s="10">
        <f>ROUND(SUM(H57:H58),5)</f>
        <v>8439.7999999999993</v>
      </c>
    </row>
    <row r="60" spans="1:8" x14ac:dyDescent="0.25">
      <c r="A60" s="2"/>
      <c r="B60" s="2" t="s">
        <v>145</v>
      </c>
      <c r="C60" s="2"/>
      <c r="D60" s="2"/>
      <c r="E60" s="2"/>
      <c r="F60" s="2"/>
      <c r="G60" s="2"/>
      <c r="H60" s="6">
        <f>ROUND(H34+H56+H59,5)</f>
        <v>33514.28</v>
      </c>
    </row>
    <row r="61" spans="1:8" x14ac:dyDescent="0.25">
      <c r="A61" s="2"/>
      <c r="B61" s="2" t="s">
        <v>146</v>
      </c>
      <c r="C61" s="2"/>
      <c r="D61" s="2"/>
      <c r="E61" s="2"/>
      <c r="F61" s="2"/>
      <c r="G61" s="2"/>
      <c r="H61" s="6"/>
    </row>
    <row r="62" spans="1:8" x14ac:dyDescent="0.25">
      <c r="A62" s="2"/>
      <c r="B62" s="2"/>
      <c r="C62" s="2" t="s">
        <v>147</v>
      </c>
      <c r="D62" s="2"/>
      <c r="E62" s="2"/>
      <c r="F62" s="2"/>
      <c r="G62" s="2"/>
      <c r="H62" s="6">
        <v>54494.48</v>
      </c>
    </row>
    <row r="63" spans="1:8" x14ac:dyDescent="0.25">
      <c r="A63" s="2"/>
      <c r="B63" s="2"/>
      <c r="C63" s="2" t="s">
        <v>148</v>
      </c>
      <c r="D63" s="2"/>
      <c r="E63" s="2"/>
      <c r="F63" s="2"/>
      <c r="G63" s="2"/>
      <c r="H63" s="6"/>
    </row>
    <row r="64" spans="1:8" x14ac:dyDescent="0.25">
      <c r="A64" s="2"/>
      <c r="B64" s="2"/>
      <c r="C64" s="2"/>
      <c r="D64" s="2" t="s">
        <v>149</v>
      </c>
      <c r="E64" s="2"/>
      <c r="F64" s="2"/>
      <c r="G64" s="2"/>
      <c r="H64" s="6">
        <v>21353.46</v>
      </c>
    </row>
    <row r="65" spans="1:8" x14ac:dyDescent="0.25">
      <c r="A65" s="2"/>
      <c r="B65" s="2"/>
      <c r="C65" s="2"/>
      <c r="D65" s="2" t="s">
        <v>150</v>
      </c>
      <c r="E65" s="2"/>
      <c r="F65" s="2"/>
      <c r="G65" s="2"/>
      <c r="H65" s="6">
        <v>95480.42</v>
      </c>
    </row>
    <row r="66" spans="1:8" ht="15.75" thickBot="1" x14ac:dyDescent="0.3">
      <c r="A66" s="2"/>
      <c r="B66" s="2"/>
      <c r="C66" s="2"/>
      <c r="D66" s="2" t="s">
        <v>151</v>
      </c>
      <c r="E66" s="2"/>
      <c r="F66" s="2"/>
      <c r="G66" s="2"/>
      <c r="H66" s="8">
        <v>55707.58</v>
      </c>
    </row>
    <row r="67" spans="1:8" x14ac:dyDescent="0.25">
      <c r="A67" s="2"/>
      <c r="B67" s="2"/>
      <c r="C67" s="2" t="s">
        <v>152</v>
      </c>
      <c r="D67" s="2"/>
      <c r="E67" s="2"/>
      <c r="F67" s="2"/>
      <c r="G67" s="2"/>
      <c r="H67" s="6">
        <f>ROUND(SUM(H63:H66),5)</f>
        <v>172541.46</v>
      </c>
    </row>
    <row r="68" spans="1:8" ht="15.75" thickBot="1" x14ac:dyDescent="0.3">
      <c r="A68" s="2"/>
      <c r="B68" s="2"/>
      <c r="C68" s="2" t="s">
        <v>83</v>
      </c>
      <c r="D68" s="2"/>
      <c r="E68" s="2"/>
      <c r="F68" s="2"/>
      <c r="G68" s="2"/>
      <c r="H68" s="9">
        <v>50590.76</v>
      </c>
    </row>
    <row r="69" spans="1:8" ht="15.75" thickBot="1" x14ac:dyDescent="0.3">
      <c r="A69" s="2"/>
      <c r="B69" s="2" t="s">
        <v>153</v>
      </c>
      <c r="C69" s="2"/>
      <c r="D69" s="2"/>
      <c r="E69" s="2"/>
      <c r="F69" s="2"/>
      <c r="G69" s="2"/>
      <c r="H69" s="11">
        <f>ROUND(SUM(H61:H62)+SUM(H67:H68),5)</f>
        <v>277626.7</v>
      </c>
    </row>
    <row r="70" spans="1:8" s="13" customFormat="1" ht="12" thickBot="1" x14ac:dyDescent="0.25">
      <c r="A70" s="2" t="s">
        <v>154</v>
      </c>
      <c r="B70" s="2"/>
      <c r="C70" s="2"/>
      <c r="D70" s="2"/>
      <c r="E70" s="2"/>
      <c r="F70" s="2"/>
      <c r="G70" s="2"/>
      <c r="H70" s="12">
        <f>ROUND(H33+H60+H69,5)</f>
        <v>311140.98</v>
      </c>
    </row>
    <row r="71" spans="1:8" ht="15.75" thickTop="1" x14ac:dyDescent="0.25"/>
  </sheetData>
  <pageMargins left="0.7" right="0.7" top="0.75" bottom="0.75" header="0.1" footer="0.3"/>
  <pageSetup orientation="portrait" r:id="rId1"/>
  <headerFooter>
    <oddHeader>&amp;L&amp;"Arial,Bold"&amp;8 8:31 PM
 10/01/19
 Accrual Basis&amp;C&amp;"Arial,Bold"&amp;12 League of Women Voters of California
&amp;14 Statement of Financial Position
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4"/>
  <sheetViews>
    <sheetView workbookViewId="0">
      <pane xSplit="7" ySplit="2" topLeftCell="H27" activePane="bottomRight" state="frozenSplit"/>
      <selection pane="topRight" activeCell="H1" sqref="H1"/>
      <selection pane="bottomLeft" activeCell="A3" sqref="A3"/>
      <selection pane="bottomRight" activeCell="Q8" sqref="Q8"/>
    </sheetView>
  </sheetViews>
  <sheetFormatPr defaultRowHeight="15" x14ac:dyDescent="0.25"/>
  <cols>
    <col min="1" max="6" width="2.28515625" style="18" customWidth="1"/>
    <col min="7" max="7" width="28.5703125" style="18" customWidth="1"/>
    <col min="8" max="8" width="10" style="19" bestFit="1" customWidth="1"/>
    <col min="9" max="9" width="2.28515625" style="19" customWidth="1"/>
    <col min="10" max="10" width="8.7109375" style="19" bestFit="1" customWidth="1"/>
    <col min="11" max="11" width="2.28515625" style="19" customWidth="1"/>
    <col min="12" max="12" width="12" style="19" bestFit="1" customWidth="1"/>
    <col min="13" max="13" width="2.28515625" style="19" customWidth="1"/>
    <col min="14" max="14" width="10.28515625" style="19" bestFit="1" customWidth="1"/>
  </cols>
  <sheetData>
    <row r="1" spans="1:14" ht="15.75" thickBot="1" x14ac:dyDescent="0.3">
      <c r="A1" s="2"/>
      <c r="B1" s="2"/>
      <c r="C1" s="2"/>
      <c r="D1" s="2"/>
      <c r="E1" s="2"/>
      <c r="F1" s="2"/>
      <c r="G1" s="2"/>
      <c r="H1" s="3"/>
      <c r="I1" s="4"/>
      <c r="J1" s="3"/>
      <c r="K1" s="4"/>
      <c r="L1" s="3"/>
      <c r="M1" s="4"/>
      <c r="N1" s="3"/>
    </row>
    <row r="2" spans="1:14" s="17" customFormat="1" ht="16.5" thickTop="1" thickBot="1" x14ac:dyDescent="0.3">
      <c r="A2" s="14"/>
      <c r="B2" s="14"/>
      <c r="C2" s="14"/>
      <c r="D2" s="14"/>
      <c r="E2" s="14"/>
      <c r="F2" s="14"/>
      <c r="G2" s="14"/>
      <c r="H2" s="15" t="s">
        <v>31</v>
      </c>
      <c r="I2" s="16"/>
      <c r="J2" s="15" t="s">
        <v>32</v>
      </c>
      <c r="K2" s="16"/>
      <c r="L2" s="15" t="s">
        <v>84</v>
      </c>
      <c r="M2" s="16"/>
      <c r="N2" s="15" t="s">
        <v>85</v>
      </c>
    </row>
    <row r="3" spans="1:14" ht="15.75" thickTop="1" x14ac:dyDescent="0.25">
      <c r="A3" s="2"/>
      <c r="B3" s="2" t="s">
        <v>33</v>
      </c>
      <c r="C3" s="2"/>
      <c r="D3" s="2"/>
      <c r="E3" s="2"/>
      <c r="F3" s="2"/>
      <c r="G3" s="2"/>
      <c r="H3" s="6"/>
      <c r="I3" s="7"/>
      <c r="J3" s="6"/>
      <c r="K3" s="7"/>
      <c r="L3" s="6"/>
      <c r="M3" s="7"/>
      <c r="N3" s="20"/>
    </row>
    <row r="4" spans="1:14" x14ac:dyDescent="0.25">
      <c r="A4" s="2"/>
      <c r="B4" s="2"/>
      <c r="C4" s="2"/>
      <c r="D4" s="2" t="s">
        <v>34</v>
      </c>
      <c r="E4" s="2"/>
      <c r="F4" s="2"/>
      <c r="G4" s="2"/>
      <c r="H4" s="6"/>
      <c r="I4" s="7"/>
      <c r="J4" s="6"/>
      <c r="K4" s="7"/>
      <c r="L4" s="6"/>
      <c r="M4" s="7"/>
      <c r="N4" s="20"/>
    </row>
    <row r="5" spans="1:14" x14ac:dyDescent="0.25">
      <c r="A5" s="2"/>
      <c r="B5" s="2"/>
      <c r="C5" s="2"/>
      <c r="D5" s="2"/>
      <c r="E5" s="2" t="s">
        <v>35</v>
      </c>
      <c r="F5" s="2"/>
      <c r="G5" s="2"/>
      <c r="H5" s="6"/>
      <c r="I5" s="7"/>
      <c r="J5" s="6"/>
      <c r="K5" s="7"/>
      <c r="L5" s="6"/>
      <c r="M5" s="7"/>
      <c r="N5" s="20"/>
    </row>
    <row r="6" spans="1:14" x14ac:dyDescent="0.25">
      <c r="A6" s="2"/>
      <c r="B6" s="2"/>
      <c r="C6" s="2"/>
      <c r="D6" s="2"/>
      <c r="E6" s="2"/>
      <c r="F6" s="2" t="s">
        <v>36</v>
      </c>
      <c r="G6" s="2"/>
      <c r="H6" s="6">
        <v>73731</v>
      </c>
      <c r="I6" s="7"/>
      <c r="J6" s="6">
        <v>195062</v>
      </c>
      <c r="K6" s="7"/>
      <c r="L6" s="6">
        <f>ROUND((H6-J6),5)</f>
        <v>-121331</v>
      </c>
      <c r="M6" s="7"/>
      <c r="N6" s="20">
        <f>ROUND(IF(J6=0, IF(H6=0, 0, 1), H6/J6),5)</f>
        <v>0.37798999999999999</v>
      </c>
    </row>
    <row r="7" spans="1:14" x14ac:dyDescent="0.25">
      <c r="A7" s="2"/>
      <c r="B7" s="2"/>
      <c r="C7" s="2"/>
      <c r="D7" s="2"/>
      <c r="E7" s="2"/>
      <c r="F7" s="2" t="s">
        <v>37</v>
      </c>
      <c r="G7" s="2"/>
      <c r="H7" s="6">
        <v>-4591.12</v>
      </c>
      <c r="I7" s="7"/>
      <c r="J7" s="6">
        <v>-9400</v>
      </c>
      <c r="K7" s="7"/>
      <c r="L7" s="6">
        <f>ROUND((H7-J7),5)</f>
        <v>4808.88</v>
      </c>
      <c r="M7" s="7"/>
      <c r="N7" s="20">
        <f>ROUND(IF(J7=0, IF(H7=0, 0, 1), H7/J7),5)</f>
        <v>0.48842000000000002</v>
      </c>
    </row>
    <row r="8" spans="1:14" ht="15.75" thickBot="1" x14ac:dyDescent="0.3">
      <c r="A8" s="2"/>
      <c r="B8" s="2"/>
      <c r="C8" s="2"/>
      <c r="D8" s="2"/>
      <c r="E8" s="2"/>
      <c r="F8" s="2" t="s">
        <v>38</v>
      </c>
      <c r="G8" s="2"/>
      <c r="H8" s="8">
        <v>5490</v>
      </c>
      <c r="I8" s="7"/>
      <c r="J8" s="8">
        <v>3232</v>
      </c>
      <c r="K8" s="7"/>
      <c r="L8" s="8">
        <f>ROUND((H8-J8),5)</f>
        <v>2258</v>
      </c>
      <c r="M8" s="7"/>
      <c r="N8" s="21">
        <f>ROUND(IF(J8=0, IF(H8=0, 0, 1), H8/J8),5)</f>
        <v>1.6986399999999999</v>
      </c>
    </row>
    <row r="9" spans="1:14" x14ac:dyDescent="0.25">
      <c r="A9" s="2"/>
      <c r="B9" s="2"/>
      <c r="C9" s="2"/>
      <c r="D9" s="2"/>
      <c r="E9" s="2" t="s">
        <v>39</v>
      </c>
      <c r="F9" s="2"/>
      <c r="G9" s="2"/>
      <c r="H9" s="6">
        <f>ROUND(SUM(H5:H8),5)</f>
        <v>74629.88</v>
      </c>
      <c r="I9" s="7"/>
      <c r="J9" s="6">
        <f>ROUND(SUM(J5:J8),5)</f>
        <v>188894</v>
      </c>
      <c r="K9" s="7"/>
      <c r="L9" s="6">
        <f>ROUND((H9-J9),5)</f>
        <v>-114264.12</v>
      </c>
      <c r="M9" s="7"/>
      <c r="N9" s="20">
        <f>ROUND(IF(J9=0, IF(H9=0, 0, 1), H9/J9),5)</f>
        <v>0.39509</v>
      </c>
    </row>
    <row r="10" spans="1:14" x14ac:dyDescent="0.25">
      <c r="A10" s="2"/>
      <c r="B10" s="2"/>
      <c r="C10" s="2"/>
      <c r="D10" s="2"/>
      <c r="E10" s="2" t="s">
        <v>40</v>
      </c>
      <c r="F10" s="2"/>
      <c r="G10" s="2"/>
      <c r="H10" s="6"/>
      <c r="I10" s="7"/>
      <c r="J10" s="6"/>
      <c r="K10" s="7"/>
      <c r="L10" s="6"/>
      <c r="M10" s="7"/>
      <c r="N10" s="20"/>
    </row>
    <row r="11" spans="1:14" x14ac:dyDescent="0.25">
      <c r="A11" s="2"/>
      <c r="B11" s="2"/>
      <c r="C11" s="2"/>
      <c r="D11" s="2"/>
      <c r="E11" s="2"/>
      <c r="F11" s="2" t="s">
        <v>41</v>
      </c>
      <c r="G11" s="2"/>
      <c r="H11" s="6">
        <v>12813</v>
      </c>
      <c r="I11" s="7"/>
      <c r="J11" s="6">
        <v>97500</v>
      </c>
      <c r="K11" s="7"/>
      <c r="L11" s="6">
        <f>ROUND((H11-J11),5)</f>
        <v>-84687</v>
      </c>
      <c r="M11" s="7"/>
      <c r="N11" s="20">
        <f>ROUND(IF(J11=0, IF(H11=0, 0, 1), H11/J11),5)</f>
        <v>0.13142000000000001</v>
      </c>
    </row>
    <row r="12" spans="1:14" x14ac:dyDescent="0.25">
      <c r="A12" s="2"/>
      <c r="B12" s="2"/>
      <c r="C12" s="2"/>
      <c r="D12" s="2"/>
      <c r="E12" s="2"/>
      <c r="F12" s="2" t="s">
        <v>42</v>
      </c>
      <c r="G12" s="2"/>
      <c r="H12" s="6">
        <v>3140</v>
      </c>
      <c r="I12" s="7"/>
      <c r="J12" s="6">
        <v>25000</v>
      </c>
      <c r="K12" s="7"/>
      <c r="L12" s="6">
        <f>ROUND((H12-J12),5)</f>
        <v>-21860</v>
      </c>
      <c r="M12" s="7"/>
      <c r="N12" s="20">
        <f>ROUND(IF(J12=0, IF(H12=0, 0, 1), H12/J12),5)</f>
        <v>0.12559999999999999</v>
      </c>
    </row>
    <row r="13" spans="1:14" x14ac:dyDescent="0.25">
      <c r="A13" s="2"/>
      <c r="B13" s="2"/>
      <c r="C13" s="2"/>
      <c r="D13" s="2"/>
      <c r="E13" s="2"/>
      <c r="F13" s="2" t="s">
        <v>43</v>
      </c>
      <c r="G13" s="2"/>
      <c r="H13" s="6">
        <v>279.95</v>
      </c>
      <c r="I13" s="7"/>
      <c r="J13" s="6"/>
      <c r="K13" s="7"/>
      <c r="L13" s="6"/>
      <c r="M13" s="7"/>
      <c r="N13" s="20"/>
    </row>
    <row r="14" spans="1:14" ht="15.75" thickBot="1" x14ac:dyDescent="0.3">
      <c r="A14" s="2"/>
      <c r="B14" s="2"/>
      <c r="C14" s="2"/>
      <c r="D14" s="2"/>
      <c r="E14" s="2"/>
      <c r="F14" s="2" t="s">
        <v>44</v>
      </c>
      <c r="G14" s="2"/>
      <c r="H14" s="8">
        <v>0</v>
      </c>
      <c r="I14" s="7"/>
      <c r="J14" s="8">
        <v>5750</v>
      </c>
      <c r="K14" s="7"/>
      <c r="L14" s="8">
        <f>ROUND((H14-J14),5)</f>
        <v>-5750</v>
      </c>
      <c r="M14" s="7"/>
      <c r="N14" s="21">
        <f>ROUND(IF(J14=0, IF(H14=0, 0, 1), H14/J14),5)</f>
        <v>0</v>
      </c>
    </row>
    <row r="15" spans="1:14" x14ac:dyDescent="0.25">
      <c r="A15" s="2"/>
      <c r="B15" s="2"/>
      <c r="C15" s="2"/>
      <c r="D15" s="2"/>
      <c r="E15" s="2" t="s">
        <v>45</v>
      </c>
      <c r="F15" s="2"/>
      <c r="G15" s="2"/>
      <c r="H15" s="6">
        <f>ROUND(SUM(H10:H14),5)</f>
        <v>16232.95</v>
      </c>
      <c r="I15" s="7"/>
      <c r="J15" s="6">
        <f>ROUND(SUM(J10:J14),5)</f>
        <v>128250</v>
      </c>
      <c r="K15" s="7"/>
      <c r="L15" s="6">
        <f>ROUND((H15-J15),5)</f>
        <v>-112017.05</v>
      </c>
      <c r="M15" s="7"/>
      <c r="N15" s="20">
        <f>ROUND(IF(J15=0, IF(H15=0, 0, 1), H15/J15),5)</f>
        <v>0.12656999999999999</v>
      </c>
    </row>
    <row r="16" spans="1:14" x14ac:dyDescent="0.25">
      <c r="A16" s="2"/>
      <c r="B16" s="2"/>
      <c r="C16" s="2"/>
      <c r="D16" s="2"/>
      <c r="E16" s="2" t="s">
        <v>46</v>
      </c>
      <c r="F16" s="2"/>
      <c r="G16" s="2"/>
      <c r="H16" s="6"/>
      <c r="I16" s="7"/>
      <c r="J16" s="6"/>
      <c r="K16" s="7"/>
      <c r="L16" s="6"/>
      <c r="M16" s="7"/>
      <c r="N16" s="20"/>
    </row>
    <row r="17" spans="1:14" x14ac:dyDescent="0.25">
      <c r="A17" s="2"/>
      <c r="B17" s="2"/>
      <c r="C17" s="2"/>
      <c r="D17" s="2"/>
      <c r="E17" s="2"/>
      <c r="F17" s="2" t="s">
        <v>47</v>
      </c>
      <c r="G17" s="2"/>
      <c r="H17" s="6">
        <v>80.17</v>
      </c>
      <c r="I17" s="7"/>
      <c r="J17" s="6">
        <v>3000</v>
      </c>
      <c r="K17" s="7"/>
      <c r="L17" s="6">
        <f>ROUND((H17-J17),5)</f>
        <v>-2919.83</v>
      </c>
      <c r="M17" s="7"/>
      <c r="N17" s="20">
        <f>ROUND(IF(J17=0, IF(H17=0, 0, 1), H17/J17),5)</f>
        <v>2.6720000000000001E-2</v>
      </c>
    </row>
    <row r="18" spans="1:14" x14ac:dyDescent="0.25">
      <c r="A18" s="2"/>
      <c r="B18" s="2"/>
      <c r="C18" s="2"/>
      <c r="D18" s="2"/>
      <c r="E18" s="2"/>
      <c r="F18" s="2" t="s">
        <v>48</v>
      </c>
      <c r="G18" s="2"/>
      <c r="H18" s="6">
        <v>2.59</v>
      </c>
      <c r="I18" s="7"/>
      <c r="J18" s="6"/>
      <c r="K18" s="7"/>
      <c r="L18" s="6"/>
      <c r="M18" s="7"/>
      <c r="N18" s="20"/>
    </row>
    <row r="19" spans="1:14" x14ac:dyDescent="0.25">
      <c r="A19" s="2"/>
      <c r="B19" s="2"/>
      <c r="C19" s="2"/>
      <c r="D19" s="2"/>
      <c r="E19" s="2"/>
      <c r="F19" s="2" t="s">
        <v>49</v>
      </c>
      <c r="G19" s="2"/>
      <c r="H19" s="6">
        <v>0</v>
      </c>
      <c r="I19" s="7"/>
      <c r="J19" s="6">
        <v>6400</v>
      </c>
      <c r="K19" s="7"/>
      <c r="L19" s="6">
        <f>ROUND((H19-J19),5)</f>
        <v>-6400</v>
      </c>
      <c r="M19" s="7"/>
      <c r="N19" s="20">
        <f>ROUND(IF(J19=0, IF(H19=0, 0, 1), H19/J19),5)</f>
        <v>0</v>
      </c>
    </row>
    <row r="20" spans="1:14" x14ac:dyDescent="0.25">
      <c r="A20" s="2"/>
      <c r="B20" s="2"/>
      <c r="C20" s="2"/>
      <c r="D20" s="2"/>
      <c r="E20" s="2"/>
      <c r="F20" s="2" t="s">
        <v>50</v>
      </c>
      <c r="G20" s="2"/>
      <c r="H20" s="6">
        <v>0</v>
      </c>
      <c r="I20" s="7"/>
      <c r="J20" s="6"/>
      <c r="K20" s="7"/>
      <c r="L20" s="6"/>
      <c r="M20" s="7"/>
      <c r="N20" s="20"/>
    </row>
    <row r="21" spans="1:14" x14ac:dyDescent="0.25">
      <c r="A21" s="2"/>
      <c r="B21" s="2"/>
      <c r="C21" s="2"/>
      <c r="D21" s="2"/>
      <c r="E21" s="2"/>
      <c r="F21" s="2" t="s">
        <v>51</v>
      </c>
      <c r="G21" s="2"/>
      <c r="H21" s="6"/>
      <c r="I21" s="7"/>
      <c r="J21" s="6"/>
      <c r="K21" s="7"/>
      <c r="L21" s="6"/>
      <c r="M21" s="7"/>
      <c r="N21" s="20"/>
    </row>
    <row r="22" spans="1:14" x14ac:dyDescent="0.25">
      <c r="A22" s="2"/>
      <c r="B22" s="2"/>
      <c r="C22" s="2"/>
      <c r="D22" s="2"/>
      <c r="E22" s="2"/>
      <c r="F22" s="2"/>
      <c r="G22" s="2" t="s">
        <v>52</v>
      </c>
      <c r="H22" s="6">
        <v>7696.66</v>
      </c>
      <c r="I22" s="7"/>
      <c r="J22" s="6">
        <v>25000</v>
      </c>
      <c r="K22" s="7"/>
      <c r="L22" s="6">
        <f t="shared" ref="L22:L29" si="0">ROUND((H22-J22),5)</f>
        <v>-17303.34</v>
      </c>
      <c r="M22" s="7"/>
      <c r="N22" s="20">
        <f t="shared" ref="N22:N29" si="1">ROUND(IF(J22=0, IF(H22=0, 0, 1), H22/J22),5)</f>
        <v>0.30786999999999998</v>
      </c>
    </row>
    <row r="23" spans="1:14" x14ac:dyDescent="0.25">
      <c r="A23" s="2"/>
      <c r="B23" s="2"/>
      <c r="C23" s="2"/>
      <c r="D23" s="2"/>
      <c r="E23" s="2"/>
      <c r="F23" s="2"/>
      <c r="G23" s="2" t="s">
        <v>53</v>
      </c>
      <c r="H23" s="6">
        <v>18310</v>
      </c>
      <c r="I23" s="7"/>
      <c r="J23" s="6">
        <v>102500</v>
      </c>
      <c r="K23" s="7"/>
      <c r="L23" s="6">
        <f t="shared" si="0"/>
        <v>-84190</v>
      </c>
      <c r="M23" s="7"/>
      <c r="N23" s="20">
        <f t="shared" si="1"/>
        <v>0.17863000000000001</v>
      </c>
    </row>
    <row r="24" spans="1:14" ht="15.75" thickBot="1" x14ac:dyDescent="0.3">
      <c r="A24" s="2"/>
      <c r="B24" s="2"/>
      <c r="C24" s="2"/>
      <c r="D24" s="2"/>
      <c r="E24" s="2"/>
      <c r="F24" s="2"/>
      <c r="G24" s="2" t="s">
        <v>54</v>
      </c>
      <c r="H24" s="9">
        <v>2000</v>
      </c>
      <c r="I24" s="7"/>
      <c r="J24" s="9">
        <v>8000</v>
      </c>
      <c r="K24" s="7"/>
      <c r="L24" s="9">
        <f t="shared" si="0"/>
        <v>-6000</v>
      </c>
      <c r="M24" s="7"/>
      <c r="N24" s="22">
        <f t="shared" si="1"/>
        <v>0.25</v>
      </c>
    </row>
    <row r="25" spans="1:14" ht="15.75" thickBot="1" x14ac:dyDescent="0.3">
      <c r="A25" s="2"/>
      <c r="B25" s="2"/>
      <c r="C25" s="2"/>
      <c r="D25" s="2"/>
      <c r="E25" s="2"/>
      <c r="F25" s="2" t="s">
        <v>55</v>
      </c>
      <c r="G25" s="2"/>
      <c r="H25" s="10">
        <f>ROUND(SUM(H21:H24),5)</f>
        <v>28006.66</v>
      </c>
      <c r="I25" s="7"/>
      <c r="J25" s="10">
        <f>ROUND(SUM(J21:J24),5)</f>
        <v>135500</v>
      </c>
      <c r="K25" s="7"/>
      <c r="L25" s="10">
        <f t="shared" si="0"/>
        <v>-107493.34</v>
      </c>
      <c r="M25" s="7"/>
      <c r="N25" s="23">
        <f t="shared" si="1"/>
        <v>0.20669000000000001</v>
      </c>
    </row>
    <row r="26" spans="1:14" x14ac:dyDescent="0.25">
      <c r="A26" s="2"/>
      <c r="B26" s="2"/>
      <c r="C26" s="2"/>
      <c r="D26" s="2"/>
      <c r="E26" s="2" t="s">
        <v>56</v>
      </c>
      <c r="F26" s="2"/>
      <c r="G26" s="2"/>
      <c r="H26" s="6">
        <f>ROUND(SUM(H16:H20)+H25,5)</f>
        <v>28089.42</v>
      </c>
      <c r="I26" s="7"/>
      <c r="J26" s="6">
        <f>ROUND(SUM(J16:J20)+J25,5)</f>
        <v>144900</v>
      </c>
      <c r="K26" s="7"/>
      <c r="L26" s="6">
        <f t="shared" si="0"/>
        <v>-116810.58</v>
      </c>
      <c r="M26" s="7"/>
      <c r="N26" s="20">
        <f t="shared" si="1"/>
        <v>0.19384999999999999</v>
      </c>
    </row>
    <row r="27" spans="1:14" x14ac:dyDescent="0.25">
      <c r="A27" s="2"/>
      <c r="B27" s="2"/>
      <c r="C27" s="2"/>
      <c r="D27" s="2"/>
      <c r="E27" s="2" t="s">
        <v>57</v>
      </c>
      <c r="F27" s="2"/>
      <c r="G27" s="2"/>
      <c r="H27" s="6">
        <v>350</v>
      </c>
      <c r="I27" s="7"/>
      <c r="J27" s="6">
        <v>2100</v>
      </c>
      <c r="K27" s="7"/>
      <c r="L27" s="6">
        <f t="shared" si="0"/>
        <v>-1750</v>
      </c>
      <c r="M27" s="7"/>
      <c r="N27" s="20">
        <f t="shared" si="1"/>
        <v>0.16667000000000001</v>
      </c>
    </row>
    <row r="28" spans="1:14" ht="15.75" thickBot="1" x14ac:dyDescent="0.3">
      <c r="A28" s="2"/>
      <c r="B28" s="2"/>
      <c r="C28" s="2"/>
      <c r="D28" s="2"/>
      <c r="E28" s="2" t="s">
        <v>58</v>
      </c>
      <c r="F28" s="2"/>
      <c r="G28" s="2"/>
      <c r="H28" s="8">
        <v>184.12</v>
      </c>
      <c r="I28" s="7"/>
      <c r="J28" s="8">
        <v>460</v>
      </c>
      <c r="K28" s="7"/>
      <c r="L28" s="8">
        <f t="shared" si="0"/>
        <v>-275.88</v>
      </c>
      <c r="M28" s="7"/>
      <c r="N28" s="21">
        <f t="shared" si="1"/>
        <v>0.40026</v>
      </c>
    </row>
    <row r="29" spans="1:14" x14ac:dyDescent="0.25">
      <c r="A29" s="2"/>
      <c r="B29" s="2"/>
      <c r="C29" s="2"/>
      <c r="D29" s="2" t="s">
        <v>59</v>
      </c>
      <c r="E29" s="2"/>
      <c r="F29" s="2"/>
      <c r="G29" s="2"/>
      <c r="H29" s="6">
        <f>ROUND(H4+H9+H15+SUM(H26:H28),5)</f>
        <v>119486.37</v>
      </c>
      <c r="I29" s="7"/>
      <c r="J29" s="6">
        <f>ROUND(J4+J9+J15+SUM(J26:J28),5)</f>
        <v>464604</v>
      </c>
      <c r="K29" s="7"/>
      <c r="L29" s="6">
        <f t="shared" si="0"/>
        <v>-345117.63</v>
      </c>
      <c r="M29" s="7"/>
      <c r="N29" s="20">
        <f t="shared" si="1"/>
        <v>0.25718000000000002</v>
      </c>
    </row>
    <row r="30" spans="1:14" x14ac:dyDescent="0.25">
      <c r="A30" s="2"/>
      <c r="B30" s="2"/>
      <c r="C30" s="2"/>
      <c r="D30" s="2" t="s">
        <v>60</v>
      </c>
      <c r="E30" s="2"/>
      <c r="F30" s="2"/>
      <c r="G30" s="2"/>
      <c r="H30" s="6"/>
      <c r="I30" s="7"/>
      <c r="J30" s="6"/>
      <c r="K30" s="7"/>
      <c r="L30" s="6"/>
      <c r="M30" s="7"/>
      <c r="N30" s="20"/>
    </row>
    <row r="31" spans="1:14" ht="15.75" thickBot="1" x14ac:dyDescent="0.3">
      <c r="A31" s="2"/>
      <c r="B31" s="2"/>
      <c r="C31" s="2"/>
      <c r="D31" s="2"/>
      <c r="E31" s="2" t="s">
        <v>61</v>
      </c>
      <c r="F31" s="2"/>
      <c r="G31" s="2"/>
      <c r="H31" s="9">
        <v>16.91</v>
      </c>
      <c r="I31" s="7"/>
      <c r="J31" s="6"/>
      <c r="K31" s="7"/>
      <c r="L31" s="6"/>
      <c r="M31" s="7"/>
      <c r="N31" s="20"/>
    </row>
    <row r="32" spans="1:14" ht="15.75" thickBot="1" x14ac:dyDescent="0.3">
      <c r="A32" s="2"/>
      <c r="B32" s="2"/>
      <c r="C32" s="2"/>
      <c r="D32" s="2" t="s">
        <v>62</v>
      </c>
      <c r="E32" s="2"/>
      <c r="F32" s="2"/>
      <c r="G32" s="2"/>
      <c r="H32" s="10">
        <f>ROUND(SUM(H30:H31),5)</f>
        <v>16.91</v>
      </c>
      <c r="I32" s="7"/>
      <c r="J32" s="8"/>
      <c r="K32" s="7"/>
      <c r="L32" s="8"/>
      <c r="M32" s="7"/>
      <c r="N32" s="21"/>
    </row>
    <row r="33" spans="1:14" x14ac:dyDescent="0.25">
      <c r="A33" s="2"/>
      <c r="B33" s="2"/>
      <c r="C33" s="2" t="s">
        <v>63</v>
      </c>
      <c r="D33" s="2"/>
      <c r="E33" s="2"/>
      <c r="F33" s="2"/>
      <c r="G33" s="2"/>
      <c r="H33" s="6">
        <f>ROUND(H29-H32,5)</f>
        <v>119469.46</v>
      </c>
      <c r="I33" s="7"/>
      <c r="J33" s="6">
        <f>ROUND(J29-J32,5)</f>
        <v>464604</v>
      </c>
      <c r="K33" s="7"/>
      <c r="L33" s="6">
        <f>ROUND((H33-J33),5)</f>
        <v>-345134.54</v>
      </c>
      <c r="M33" s="7"/>
      <c r="N33" s="20">
        <f>ROUND(IF(J33=0, IF(H33=0, 0, 1), H33/J33),5)</f>
        <v>0.25713999999999998</v>
      </c>
    </row>
    <row r="34" spans="1:14" x14ac:dyDescent="0.25">
      <c r="A34" s="2"/>
      <c r="B34" s="2"/>
      <c r="C34" s="2"/>
      <c r="D34" s="2" t="s">
        <v>64</v>
      </c>
      <c r="E34" s="2"/>
      <c r="F34" s="2"/>
      <c r="G34" s="2"/>
      <c r="H34" s="6"/>
      <c r="I34" s="7"/>
      <c r="J34" s="6"/>
      <c r="K34" s="7"/>
      <c r="L34" s="6"/>
      <c r="M34" s="7"/>
      <c r="N34" s="20"/>
    </row>
    <row r="35" spans="1:14" x14ac:dyDescent="0.25">
      <c r="A35" s="2"/>
      <c r="B35" s="2"/>
      <c r="C35" s="2"/>
      <c r="D35" s="2"/>
      <c r="E35" s="2" t="s">
        <v>65</v>
      </c>
      <c r="F35" s="2"/>
      <c r="G35" s="2"/>
      <c r="H35" s="6">
        <v>31101.03</v>
      </c>
      <c r="I35" s="7"/>
      <c r="J35" s="6">
        <v>292990</v>
      </c>
      <c r="K35" s="7"/>
      <c r="L35" s="6">
        <f t="shared" ref="L35:L53" si="2">ROUND((H35-J35),5)</f>
        <v>-261888.97</v>
      </c>
      <c r="M35" s="7"/>
      <c r="N35" s="20">
        <f t="shared" ref="N35:N53" si="3">ROUND(IF(J35=0, IF(H35=0, 0, 1), H35/J35),5)</f>
        <v>0.10614999999999999</v>
      </c>
    </row>
    <row r="36" spans="1:14" x14ac:dyDescent="0.25">
      <c r="A36" s="2"/>
      <c r="B36" s="2"/>
      <c r="C36" s="2"/>
      <c r="D36" s="2"/>
      <c r="E36" s="2" t="s">
        <v>66</v>
      </c>
      <c r="F36" s="2"/>
      <c r="G36" s="2"/>
      <c r="H36" s="6">
        <v>2510</v>
      </c>
      <c r="I36" s="7"/>
      <c r="J36" s="6">
        <v>22467</v>
      </c>
      <c r="K36" s="7"/>
      <c r="L36" s="6">
        <f t="shared" si="2"/>
        <v>-19957</v>
      </c>
      <c r="M36" s="7"/>
      <c r="N36" s="20">
        <f t="shared" si="3"/>
        <v>0.11172</v>
      </c>
    </row>
    <row r="37" spans="1:14" x14ac:dyDescent="0.25">
      <c r="A37" s="2"/>
      <c r="B37" s="2"/>
      <c r="C37" s="2"/>
      <c r="D37" s="2"/>
      <c r="E37" s="2" t="s">
        <v>67</v>
      </c>
      <c r="F37" s="2"/>
      <c r="G37" s="2"/>
      <c r="H37" s="6">
        <v>892.5</v>
      </c>
      <c r="I37" s="7"/>
      <c r="J37" s="6">
        <v>4800</v>
      </c>
      <c r="K37" s="7"/>
      <c r="L37" s="6">
        <f t="shared" si="2"/>
        <v>-3907.5</v>
      </c>
      <c r="M37" s="7"/>
      <c r="N37" s="20">
        <f t="shared" si="3"/>
        <v>0.18593999999999999</v>
      </c>
    </row>
    <row r="38" spans="1:14" x14ac:dyDescent="0.25">
      <c r="A38" s="2"/>
      <c r="B38" s="2"/>
      <c r="C38" s="2"/>
      <c r="D38" s="2"/>
      <c r="E38" s="2" t="s">
        <v>68</v>
      </c>
      <c r="F38" s="2"/>
      <c r="G38" s="2"/>
      <c r="H38" s="6">
        <v>503</v>
      </c>
      <c r="I38" s="7"/>
      <c r="J38" s="6">
        <v>0</v>
      </c>
      <c r="K38" s="7"/>
      <c r="L38" s="6">
        <f t="shared" si="2"/>
        <v>503</v>
      </c>
      <c r="M38" s="7"/>
      <c r="N38" s="20">
        <f t="shared" si="3"/>
        <v>1</v>
      </c>
    </row>
    <row r="39" spans="1:14" x14ac:dyDescent="0.25">
      <c r="A39" s="2"/>
      <c r="B39" s="2"/>
      <c r="C39" s="2"/>
      <c r="D39" s="2"/>
      <c r="E39" s="2" t="s">
        <v>69</v>
      </c>
      <c r="F39" s="2"/>
      <c r="G39" s="2"/>
      <c r="H39" s="6">
        <v>1271.6300000000001</v>
      </c>
      <c r="I39" s="7"/>
      <c r="J39" s="6">
        <v>3039</v>
      </c>
      <c r="K39" s="7"/>
      <c r="L39" s="6">
        <f t="shared" si="2"/>
        <v>-1767.37</v>
      </c>
      <c r="M39" s="7"/>
      <c r="N39" s="20">
        <f t="shared" si="3"/>
        <v>0.41843999999999998</v>
      </c>
    </row>
    <row r="40" spans="1:14" x14ac:dyDescent="0.25">
      <c r="A40" s="2"/>
      <c r="B40" s="2"/>
      <c r="C40" s="2"/>
      <c r="D40" s="2"/>
      <c r="E40" s="2" t="s">
        <v>70</v>
      </c>
      <c r="F40" s="2"/>
      <c r="G40" s="2"/>
      <c r="H40" s="6">
        <v>664.76</v>
      </c>
      <c r="I40" s="7"/>
      <c r="J40" s="6">
        <v>13072</v>
      </c>
      <c r="K40" s="7"/>
      <c r="L40" s="6">
        <f t="shared" si="2"/>
        <v>-12407.24</v>
      </c>
      <c r="M40" s="7"/>
      <c r="N40" s="20">
        <f t="shared" si="3"/>
        <v>5.0849999999999999E-2</v>
      </c>
    </row>
    <row r="41" spans="1:14" x14ac:dyDescent="0.25">
      <c r="A41" s="2"/>
      <c r="B41" s="2"/>
      <c r="C41" s="2"/>
      <c r="D41" s="2"/>
      <c r="E41" s="2" t="s">
        <v>71</v>
      </c>
      <c r="F41" s="2"/>
      <c r="G41" s="2"/>
      <c r="H41" s="6">
        <v>155.16</v>
      </c>
      <c r="I41" s="7"/>
      <c r="J41" s="6">
        <v>3769</v>
      </c>
      <c r="K41" s="7"/>
      <c r="L41" s="6">
        <f t="shared" si="2"/>
        <v>-3613.84</v>
      </c>
      <c r="M41" s="7"/>
      <c r="N41" s="20">
        <f t="shared" si="3"/>
        <v>4.1169999999999998E-2</v>
      </c>
    </row>
    <row r="42" spans="1:14" x14ac:dyDescent="0.25">
      <c r="A42" s="2"/>
      <c r="B42" s="2"/>
      <c r="C42" s="2"/>
      <c r="D42" s="2"/>
      <c r="E42" s="2" t="s">
        <v>72</v>
      </c>
      <c r="F42" s="2"/>
      <c r="G42" s="2"/>
      <c r="H42" s="6">
        <v>2296.1999999999998</v>
      </c>
      <c r="I42" s="7"/>
      <c r="J42" s="6">
        <v>14309</v>
      </c>
      <c r="K42" s="7"/>
      <c r="L42" s="6">
        <f t="shared" si="2"/>
        <v>-12012.8</v>
      </c>
      <c r="M42" s="7"/>
      <c r="N42" s="20">
        <f t="shared" si="3"/>
        <v>0.16047</v>
      </c>
    </row>
    <row r="43" spans="1:14" x14ac:dyDescent="0.25">
      <c r="A43" s="2"/>
      <c r="B43" s="2"/>
      <c r="C43" s="2"/>
      <c r="D43" s="2"/>
      <c r="E43" s="2" t="s">
        <v>73</v>
      </c>
      <c r="F43" s="2"/>
      <c r="G43" s="2"/>
      <c r="H43" s="6">
        <v>472.5</v>
      </c>
      <c r="I43" s="7"/>
      <c r="J43" s="6">
        <v>2868</v>
      </c>
      <c r="K43" s="7"/>
      <c r="L43" s="6">
        <f t="shared" si="2"/>
        <v>-2395.5</v>
      </c>
      <c r="M43" s="7"/>
      <c r="N43" s="20">
        <f t="shared" si="3"/>
        <v>0.16475000000000001</v>
      </c>
    </row>
    <row r="44" spans="1:14" x14ac:dyDescent="0.25">
      <c r="A44" s="2"/>
      <c r="B44" s="2"/>
      <c r="C44" s="2"/>
      <c r="D44" s="2"/>
      <c r="E44" s="2" t="s">
        <v>74</v>
      </c>
      <c r="F44" s="2"/>
      <c r="G44" s="2"/>
      <c r="H44" s="6">
        <v>109.17</v>
      </c>
      <c r="I44" s="7"/>
      <c r="J44" s="6">
        <v>8713</v>
      </c>
      <c r="K44" s="7"/>
      <c r="L44" s="6">
        <f t="shared" si="2"/>
        <v>-8603.83</v>
      </c>
      <c r="M44" s="7"/>
      <c r="N44" s="20">
        <f t="shared" si="3"/>
        <v>1.2529999999999999E-2</v>
      </c>
    </row>
    <row r="45" spans="1:14" x14ac:dyDescent="0.25">
      <c r="A45" s="2"/>
      <c r="B45" s="2"/>
      <c r="C45" s="2"/>
      <c r="D45" s="2"/>
      <c r="E45" s="2" t="s">
        <v>75</v>
      </c>
      <c r="F45" s="2"/>
      <c r="G45" s="2"/>
      <c r="H45" s="6">
        <v>5764.59</v>
      </c>
      <c r="I45" s="7"/>
      <c r="J45" s="6">
        <v>28759</v>
      </c>
      <c r="K45" s="7"/>
      <c r="L45" s="6">
        <f t="shared" si="2"/>
        <v>-22994.41</v>
      </c>
      <c r="M45" s="7"/>
      <c r="N45" s="20">
        <f t="shared" si="3"/>
        <v>0.20044000000000001</v>
      </c>
    </row>
    <row r="46" spans="1:14" x14ac:dyDescent="0.25">
      <c r="A46" s="2"/>
      <c r="B46" s="2"/>
      <c r="C46" s="2"/>
      <c r="D46" s="2"/>
      <c r="E46" s="2" t="s">
        <v>76</v>
      </c>
      <c r="F46" s="2"/>
      <c r="G46" s="2"/>
      <c r="H46" s="6">
        <v>0</v>
      </c>
      <c r="I46" s="7"/>
      <c r="J46" s="6">
        <v>6258</v>
      </c>
      <c r="K46" s="7"/>
      <c r="L46" s="6">
        <f t="shared" si="2"/>
        <v>-6258</v>
      </c>
      <c r="M46" s="7"/>
      <c r="N46" s="20">
        <f t="shared" si="3"/>
        <v>0</v>
      </c>
    </row>
    <row r="47" spans="1:14" x14ac:dyDescent="0.25">
      <c r="A47" s="2"/>
      <c r="B47" s="2"/>
      <c r="C47" s="2"/>
      <c r="D47" s="2"/>
      <c r="E47" s="2" t="s">
        <v>77</v>
      </c>
      <c r="F47" s="2"/>
      <c r="G47" s="2"/>
      <c r="H47" s="6">
        <v>545.79999999999995</v>
      </c>
      <c r="I47" s="7"/>
      <c r="J47" s="6">
        <v>10492</v>
      </c>
      <c r="K47" s="7"/>
      <c r="L47" s="6">
        <f t="shared" si="2"/>
        <v>-9946.2000000000007</v>
      </c>
      <c r="M47" s="7"/>
      <c r="N47" s="20">
        <f t="shared" si="3"/>
        <v>5.2019999999999997E-2</v>
      </c>
    </row>
    <row r="48" spans="1:14" x14ac:dyDescent="0.25">
      <c r="A48" s="2"/>
      <c r="B48" s="2"/>
      <c r="C48" s="2"/>
      <c r="D48" s="2"/>
      <c r="E48" s="2" t="s">
        <v>78</v>
      </c>
      <c r="F48" s="2"/>
      <c r="G48" s="2"/>
      <c r="H48" s="6">
        <v>4640</v>
      </c>
      <c r="I48" s="7"/>
      <c r="J48" s="6">
        <v>3232</v>
      </c>
      <c r="K48" s="7"/>
      <c r="L48" s="6">
        <f t="shared" si="2"/>
        <v>1408</v>
      </c>
      <c r="M48" s="7"/>
      <c r="N48" s="20">
        <f t="shared" si="3"/>
        <v>1.43564</v>
      </c>
    </row>
    <row r="49" spans="1:14" x14ac:dyDescent="0.25">
      <c r="A49" s="2"/>
      <c r="B49" s="2"/>
      <c r="C49" s="2"/>
      <c r="D49" s="2"/>
      <c r="E49" s="2" t="s">
        <v>79</v>
      </c>
      <c r="F49" s="2"/>
      <c r="G49" s="2"/>
      <c r="H49" s="6">
        <v>2238.21</v>
      </c>
      <c r="I49" s="7"/>
      <c r="J49" s="6">
        <v>14037</v>
      </c>
      <c r="K49" s="7"/>
      <c r="L49" s="6">
        <f t="shared" si="2"/>
        <v>-11798.79</v>
      </c>
      <c r="M49" s="7"/>
      <c r="N49" s="20">
        <f t="shared" si="3"/>
        <v>0.15945000000000001</v>
      </c>
    </row>
    <row r="50" spans="1:14" ht="15.75" thickBot="1" x14ac:dyDescent="0.3">
      <c r="A50" s="2"/>
      <c r="B50" s="2"/>
      <c r="C50" s="2"/>
      <c r="D50" s="2"/>
      <c r="E50" s="2" t="s">
        <v>80</v>
      </c>
      <c r="F50" s="2"/>
      <c r="G50" s="2"/>
      <c r="H50" s="9">
        <v>15714.15</v>
      </c>
      <c r="I50" s="7"/>
      <c r="J50" s="9">
        <v>31162</v>
      </c>
      <c r="K50" s="7"/>
      <c r="L50" s="9">
        <f t="shared" si="2"/>
        <v>-15447.85</v>
      </c>
      <c r="M50" s="7"/>
      <c r="N50" s="22">
        <f t="shared" si="3"/>
        <v>0.50427</v>
      </c>
    </row>
    <row r="51" spans="1:14" ht="15.75" thickBot="1" x14ac:dyDescent="0.3">
      <c r="A51" s="2"/>
      <c r="B51" s="2"/>
      <c r="C51" s="2"/>
      <c r="D51" s="2" t="s">
        <v>81</v>
      </c>
      <c r="E51" s="2"/>
      <c r="F51" s="2"/>
      <c r="G51" s="2"/>
      <c r="H51" s="11">
        <f>ROUND(SUM(H34:H50),5)</f>
        <v>68878.7</v>
      </c>
      <c r="I51" s="7"/>
      <c r="J51" s="11">
        <f>ROUND(SUM(J34:J50),5)</f>
        <v>459967</v>
      </c>
      <c r="K51" s="7"/>
      <c r="L51" s="11">
        <f t="shared" si="2"/>
        <v>-391088.3</v>
      </c>
      <c r="M51" s="7"/>
      <c r="N51" s="24">
        <f t="shared" si="3"/>
        <v>0.14974999999999999</v>
      </c>
    </row>
    <row r="52" spans="1:14" ht="15.75" thickBot="1" x14ac:dyDescent="0.3">
      <c r="A52" s="2"/>
      <c r="B52" s="2" t="s">
        <v>82</v>
      </c>
      <c r="C52" s="2"/>
      <c r="D52" s="2"/>
      <c r="E52" s="2"/>
      <c r="F52" s="2"/>
      <c r="G52" s="2"/>
      <c r="H52" s="11">
        <f>ROUND(H3+H33-H51,5)</f>
        <v>50590.76</v>
      </c>
      <c r="I52" s="7"/>
      <c r="J52" s="11">
        <f>ROUND(J3+J33-J51,5)</f>
        <v>4637</v>
      </c>
      <c r="K52" s="7"/>
      <c r="L52" s="11">
        <f t="shared" si="2"/>
        <v>45953.760000000002</v>
      </c>
      <c r="M52" s="7"/>
      <c r="N52" s="24">
        <f t="shared" si="3"/>
        <v>10.91024</v>
      </c>
    </row>
    <row r="53" spans="1:14" s="13" customFormat="1" ht="12" thickBot="1" x14ac:dyDescent="0.25">
      <c r="A53" s="2" t="s">
        <v>83</v>
      </c>
      <c r="B53" s="2"/>
      <c r="C53" s="2"/>
      <c r="D53" s="2"/>
      <c r="E53" s="2"/>
      <c r="F53" s="2"/>
      <c r="G53" s="2"/>
      <c r="H53" s="12">
        <f>H52</f>
        <v>50590.76</v>
      </c>
      <c r="I53" s="2"/>
      <c r="J53" s="12">
        <f>J52</f>
        <v>4637</v>
      </c>
      <c r="K53" s="2"/>
      <c r="L53" s="12">
        <f t="shared" si="2"/>
        <v>45953.760000000002</v>
      </c>
      <c r="M53" s="2"/>
      <c r="N53" s="25">
        <f t="shared" si="3"/>
        <v>10.91024</v>
      </c>
    </row>
    <row r="54" spans="1:14" ht="15.75" thickTop="1" x14ac:dyDescent="0.25"/>
  </sheetData>
  <pageMargins left="0.45" right="0.45" top="0.75" bottom="0.25" header="0.1" footer="0.3"/>
  <pageSetup scale="90" orientation="portrait" r:id="rId1"/>
  <headerFooter>
    <oddHeader>&amp;L&amp;"Arial,Bold"&amp;8 8:26 PM
 10/01/19
 Accrual Basis&amp;C&amp;"Arial,Bold"&amp;12 League of Women Voters of California
&amp;14 Statement of Activities Budget vs. Actual
&amp;10 July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B55"/>
  <sheetViews>
    <sheetView workbookViewId="0">
      <pane xSplit="7" ySplit="3" topLeftCell="BM34" activePane="bottomRight" state="frozenSplit"/>
      <selection pane="topRight" activeCell="H1" sqref="H1"/>
      <selection pane="bottomLeft" activeCell="A4" sqref="A4"/>
      <selection pane="bottomRight" activeCell="BP55" sqref="BP55"/>
    </sheetView>
  </sheetViews>
  <sheetFormatPr defaultRowHeight="15" x14ac:dyDescent="0.25"/>
  <cols>
    <col min="1" max="6" width="1.28515625" style="18" customWidth="1"/>
    <col min="7" max="7" width="28.5703125" style="18" customWidth="1"/>
    <col min="8" max="8" width="10" style="19" bestFit="1" customWidth="1"/>
    <col min="9" max="9" width="2.28515625" style="19" customWidth="1"/>
    <col min="10" max="10" width="8.42578125" style="19" bestFit="1" customWidth="1"/>
    <col min="11" max="11" width="2.28515625" style="19" customWidth="1"/>
    <col min="12" max="12" width="10" style="19" bestFit="1" customWidth="1"/>
    <col min="13" max="13" width="2.28515625" style="19" customWidth="1"/>
    <col min="14" max="14" width="8.7109375" style="19" bestFit="1" customWidth="1"/>
    <col min="15" max="15" width="2.28515625" style="19" customWidth="1"/>
    <col min="16" max="16" width="11.28515625" style="19" customWidth="1"/>
    <col min="17" max="17" width="2.28515625" style="19" customWidth="1"/>
    <col min="18" max="18" width="9.140625" style="19" customWidth="1"/>
    <col min="19" max="19" width="2.28515625" style="19" customWidth="1"/>
    <col min="20" max="20" width="11.140625" style="19" customWidth="1"/>
    <col min="21" max="21" width="2.28515625" style="19" customWidth="1"/>
    <col min="22" max="22" width="8.85546875" style="19" customWidth="1"/>
    <col min="23" max="23" width="2.28515625" style="19" customWidth="1"/>
    <col min="24" max="24" width="11.140625" style="19" customWidth="1"/>
    <col min="25" max="25" width="2.28515625" style="19" customWidth="1"/>
    <col min="26" max="26" width="9.140625" style="19" customWidth="1"/>
    <col min="27" max="27" width="2.28515625" style="19" customWidth="1"/>
    <col min="28" max="28" width="10" style="19" bestFit="1" customWidth="1"/>
    <col min="29" max="29" width="2.28515625" style="19" customWidth="1"/>
    <col min="30" max="30" width="8.42578125" style="19" bestFit="1" customWidth="1"/>
    <col min="31" max="31" width="2.28515625" style="19" customWidth="1"/>
    <col min="32" max="32" width="10" style="19" hidden="1" customWidth="1"/>
    <col min="33" max="33" width="2.28515625" style="19" hidden="1" customWidth="1"/>
    <col min="34" max="34" width="6.5703125" style="19" hidden="1" customWidth="1"/>
    <col min="35" max="35" width="2.28515625" style="19" hidden="1" customWidth="1"/>
    <col min="36" max="36" width="11.28515625" style="19" customWidth="1"/>
    <col min="37" max="37" width="2.28515625" style="19" customWidth="1"/>
    <col min="38" max="38" width="8.42578125" style="19" bestFit="1" customWidth="1"/>
    <col min="39" max="39" width="2.28515625" style="19" customWidth="1"/>
    <col min="40" max="40" width="10.42578125" style="19" customWidth="1"/>
    <col min="41" max="41" width="2.28515625" style="19" customWidth="1"/>
    <col min="42" max="42" width="7.5703125" style="19" bestFit="1" customWidth="1"/>
    <col min="43" max="43" width="2.28515625" style="19" customWidth="1"/>
    <col min="44" max="44" width="10.140625" style="19" customWidth="1"/>
    <col min="45" max="45" width="2.28515625" style="19" customWidth="1"/>
    <col min="46" max="46" width="8.42578125" style="19" bestFit="1" customWidth="1"/>
    <col min="47" max="47" width="2.28515625" style="19" customWidth="1"/>
    <col min="48" max="48" width="11.42578125" style="19" customWidth="1"/>
    <col min="49" max="49" width="2.28515625" style="19" customWidth="1"/>
    <col min="50" max="50" width="7.85546875" style="19" bestFit="1" customWidth="1"/>
    <col min="51" max="51" width="2.28515625" style="19" customWidth="1"/>
    <col min="52" max="52" width="10" style="19" bestFit="1" customWidth="1"/>
    <col min="53" max="53" width="2.28515625" style="19" customWidth="1"/>
    <col min="54" max="54" width="8.7109375" style="19" bestFit="1" customWidth="1"/>
    <col min="55" max="55" width="2.28515625" style="19" customWidth="1"/>
    <col min="56" max="56" width="10" style="19" hidden="1" customWidth="1"/>
    <col min="57" max="57" width="2.28515625" style="19" hidden="1" customWidth="1"/>
    <col min="58" max="58" width="6.5703125" style="19" hidden="1" customWidth="1"/>
    <col min="59" max="59" width="2.28515625" style="19" hidden="1" customWidth="1"/>
    <col min="60" max="60" width="10" style="19" bestFit="1" customWidth="1"/>
    <col min="61" max="61" width="2.28515625" style="19" customWidth="1"/>
    <col min="62" max="62" width="8.7109375" style="19" bestFit="1" customWidth="1"/>
    <col min="63" max="63" width="2.28515625" style="19" customWidth="1"/>
    <col min="64" max="64" width="11.140625" style="19" customWidth="1"/>
    <col min="65" max="65" width="2.28515625" style="19" customWidth="1"/>
    <col min="66" max="66" width="8.42578125" style="19" bestFit="1" customWidth="1"/>
    <col min="67" max="67" width="2.28515625" style="19" customWidth="1"/>
    <col min="68" max="68" width="10" style="19" bestFit="1" customWidth="1"/>
    <col min="69" max="69" width="2.28515625" style="19" customWidth="1"/>
    <col min="70" max="70" width="8.42578125" style="19" bestFit="1" customWidth="1"/>
    <col min="71" max="71" width="2.28515625" style="19" customWidth="1"/>
    <col min="72" max="72" width="10" style="19" bestFit="1" customWidth="1"/>
    <col min="73" max="73" width="2.28515625" style="19" customWidth="1"/>
    <col min="74" max="74" width="8.42578125" style="19" bestFit="1" customWidth="1"/>
    <col min="75" max="75" width="2.28515625" style="19" customWidth="1"/>
    <col min="76" max="76" width="11.28515625" style="19" customWidth="1"/>
    <col min="77" max="77" width="2.28515625" style="19" customWidth="1"/>
    <col min="78" max="78" width="9.28515625" style="19" bestFit="1" customWidth="1"/>
    <col min="79" max="79" width="2.28515625" style="19" customWidth="1"/>
    <col min="80" max="80" width="10" style="19" bestFit="1" customWidth="1"/>
    <col min="81" max="81" width="2.28515625" style="19" customWidth="1"/>
    <col min="82" max="82" width="9.28515625" style="19" bestFit="1" customWidth="1"/>
    <col min="83" max="83" width="2.28515625" style="19" customWidth="1"/>
    <col min="84" max="84" width="10" style="19" hidden="1" customWidth="1"/>
    <col min="85" max="85" width="2.28515625" style="19" hidden="1" customWidth="1"/>
    <col min="86" max="86" width="6.5703125" style="19" hidden="1" customWidth="1"/>
    <col min="87" max="87" width="2.28515625" style="19" hidden="1" customWidth="1"/>
    <col min="88" max="88" width="10" style="19" hidden="1" customWidth="1"/>
    <col min="89" max="89" width="2.28515625" style="19" hidden="1" customWidth="1"/>
    <col min="90" max="90" width="6.5703125" style="19" hidden="1" customWidth="1"/>
    <col min="91" max="91" width="2.28515625" style="19" hidden="1" customWidth="1"/>
    <col min="92" max="92" width="10" style="19" hidden="1" customWidth="1"/>
    <col min="93" max="93" width="2.28515625" style="19" hidden="1" customWidth="1"/>
    <col min="94" max="94" width="6.5703125" style="19" hidden="1" customWidth="1"/>
    <col min="95" max="95" width="2.28515625" style="19" hidden="1" customWidth="1"/>
    <col min="96" max="96" width="10" style="19" hidden="1" customWidth="1"/>
    <col min="97" max="97" width="2.28515625" style="19" hidden="1" customWidth="1"/>
    <col min="98" max="98" width="6.5703125" style="19" hidden="1" customWidth="1"/>
    <col min="99" max="99" width="2.28515625" style="19" hidden="1" customWidth="1"/>
    <col min="100" max="100" width="10" style="19" hidden="1" customWidth="1"/>
    <col min="101" max="101" width="2.28515625" style="19" hidden="1" customWidth="1"/>
    <col min="102" max="102" width="6.5703125" style="19" hidden="1" customWidth="1"/>
    <col min="103" max="103" width="2.28515625" style="19" hidden="1" customWidth="1"/>
    <col min="104" max="104" width="10" style="19" bestFit="1" customWidth="1"/>
    <col min="105" max="105" width="2.28515625" style="19" customWidth="1"/>
    <col min="106" max="106" width="8.7109375" style="19" bestFit="1" customWidth="1"/>
  </cols>
  <sheetData>
    <row r="1" spans="1:106" x14ac:dyDescent="0.25">
      <c r="A1" s="2"/>
      <c r="B1" s="2"/>
      <c r="C1" s="2"/>
      <c r="D1" s="2"/>
      <c r="E1" s="2"/>
      <c r="F1" s="2"/>
      <c r="G1" s="2"/>
      <c r="H1" s="5" t="s">
        <v>1</v>
      </c>
      <c r="I1" s="3"/>
      <c r="J1" s="3"/>
      <c r="K1" s="1"/>
      <c r="L1" s="5" t="s">
        <v>2</v>
      </c>
      <c r="M1" s="3"/>
      <c r="N1" s="3"/>
      <c r="O1" s="1"/>
      <c r="P1" s="3"/>
      <c r="Q1" s="3"/>
      <c r="R1" s="3"/>
      <c r="S1" s="1"/>
      <c r="T1" s="3"/>
      <c r="U1" s="3"/>
      <c r="V1" s="3"/>
      <c r="W1" s="1"/>
      <c r="X1" s="5" t="s">
        <v>6</v>
      </c>
      <c r="Y1" s="3"/>
      <c r="Z1" s="3"/>
      <c r="AA1" s="1"/>
      <c r="AB1" s="5" t="s">
        <v>7</v>
      </c>
      <c r="AC1" s="3"/>
      <c r="AD1" s="3"/>
      <c r="AE1" s="1"/>
      <c r="AF1" s="5" t="s">
        <v>8</v>
      </c>
      <c r="AG1" s="3"/>
      <c r="AH1" s="3"/>
      <c r="AI1" s="1"/>
      <c r="AJ1" s="5" t="s">
        <v>10</v>
      </c>
      <c r="AK1" s="3"/>
      <c r="AL1" s="3"/>
      <c r="AM1" s="1"/>
      <c r="AN1" s="5" t="s">
        <v>11</v>
      </c>
      <c r="AO1" s="3"/>
      <c r="AP1" s="3"/>
      <c r="AQ1" s="1"/>
      <c r="AR1" s="5" t="s">
        <v>12</v>
      </c>
      <c r="AS1" s="3"/>
      <c r="AT1" s="3"/>
      <c r="AU1" s="1"/>
      <c r="AV1" s="5" t="s">
        <v>14</v>
      </c>
      <c r="AW1" s="3"/>
      <c r="AX1" s="3"/>
      <c r="AY1" s="1"/>
      <c r="AZ1" s="5" t="s">
        <v>15</v>
      </c>
      <c r="BA1" s="3"/>
      <c r="BB1" s="3"/>
      <c r="BC1" s="1"/>
      <c r="BD1" s="5" t="s">
        <v>16</v>
      </c>
      <c r="BE1" s="3"/>
      <c r="BF1" s="3"/>
      <c r="BG1" s="1"/>
      <c r="BH1" s="5" t="s">
        <v>17</v>
      </c>
      <c r="BI1" s="3"/>
      <c r="BJ1" s="3"/>
      <c r="BK1" s="1"/>
      <c r="BL1" s="5" t="s">
        <v>19</v>
      </c>
      <c r="BM1" s="3"/>
      <c r="BN1" s="3"/>
      <c r="BO1" s="1"/>
      <c r="BP1" s="5" t="s">
        <v>20</v>
      </c>
      <c r="BQ1" s="3"/>
      <c r="BR1" s="3"/>
      <c r="BS1" s="1"/>
      <c r="BT1" s="5" t="s">
        <v>21</v>
      </c>
      <c r="BU1" s="3"/>
      <c r="BV1" s="3"/>
      <c r="BW1" s="1"/>
      <c r="BX1" s="5" t="s">
        <v>22</v>
      </c>
      <c r="BY1" s="3"/>
      <c r="BZ1" s="3"/>
      <c r="CA1" s="1"/>
      <c r="CB1" s="3"/>
      <c r="CC1" s="3"/>
      <c r="CD1" s="3"/>
      <c r="CE1" s="1"/>
      <c r="CF1" s="5" t="s">
        <v>25</v>
      </c>
      <c r="CG1" s="3"/>
      <c r="CH1" s="3"/>
      <c r="CI1" s="1"/>
      <c r="CJ1" s="5" t="s">
        <v>26</v>
      </c>
      <c r="CK1" s="3"/>
      <c r="CL1" s="3"/>
      <c r="CM1" s="1"/>
      <c r="CN1" s="5" t="s">
        <v>27</v>
      </c>
      <c r="CO1" s="3"/>
      <c r="CP1" s="3"/>
      <c r="CQ1" s="1"/>
      <c r="CR1" s="3"/>
      <c r="CS1" s="3"/>
      <c r="CT1" s="3"/>
      <c r="CU1" s="1"/>
      <c r="CV1" s="3"/>
      <c r="CW1" s="3"/>
      <c r="CX1" s="3"/>
      <c r="CY1" s="1"/>
      <c r="CZ1" s="3"/>
      <c r="DA1" s="3"/>
      <c r="DB1" s="3"/>
    </row>
    <row r="2" spans="1:106" ht="15.75" thickBot="1" x14ac:dyDescent="0.3">
      <c r="A2" s="2"/>
      <c r="B2" s="2"/>
      <c r="C2" s="2"/>
      <c r="D2" s="2"/>
      <c r="E2" s="2"/>
      <c r="F2" s="2"/>
      <c r="G2" s="2"/>
      <c r="H2" s="5" t="s">
        <v>0</v>
      </c>
      <c r="I2" s="4"/>
      <c r="J2" s="3"/>
      <c r="K2" s="1"/>
      <c r="L2" s="5" t="s">
        <v>0</v>
      </c>
      <c r="M2" s="4"/>
      <c r="N2" s="3"/>
      <c r="O2" s="1"/>
      <c r="P2" s="5" t="s">
        <v>3</v>
      </c>
      <c r="Q2" s="4"/>
      <c r="R2" s="3"/>
      <c r="S2" s="1"/>
      <c r="T2" s="5" t="s">
        <v>4</v>
      </c>
      <c r="U2" s="4"/>
      <c r="V2" s="3"/>
      <c r="W2" s="1"/>
      <c r="X2" s="5" t="s">
        <v>5</v>
      </c>
      <c r="Y2" s="4"/>
      <c r="Z2" s="3"/>
      <c r="AA2" s="1"/>
      <c r="AB2" s="5" t="s">
        <v>5</v>
      </c>
      <c r="AC2" s="4"/>
      <c r="AD2" s="3"/>
      <c r="AE2" s="1"/>
      <c r="AF2" s="5" t="s">
        <v>5</v>
      </c>
      <c r="AG2" s="4"/>
      <c r="AH2" s="3"/>
      <c r="AI2" s="1"/>
      <c r="AJ2" s="5" t="s">
        <v>9</v>
      </c>
      <c r="AK2" s="4"/>
      <c r="AL2" s="3"/>
      <c r="AM2" s="1"/>
      <c r="AN2" s="5" t="s">
        <v>9</v>
      </c>
      <c r="AO2" s="4"/>
      <c r="AP2" s="3"/>
      <c r="AQ2" s="1"/>
      <c r="AR2" s="5" t="s">
        <v>9</v>
      </c>
      <c r="AS2" s="4"/>
      <c r="AT2" s="3"/>
      <c r="AU2" s="1"/>
      <c r="AV2" s="5" t="s">
        <v>13</v>
      </c>
      <c r="AW2" s="4"/>
      <c r="AX2" s="3"/>
      <c r="AY2" s="1"/>
      <c r="AZ2" s="5" t="s">
        <v>13</v>
      </c>
      <c r="BA2" s="4"/>
      <c r="BB2" s="3"/>
      <c r="BC2" s="1"/>
      <c r="BD2" s="5" t="s">
        <v>13</v>
      </c>
      <c r="BE2" s="4"/>
      <c r="BF2" s="3"/>
      <c r="BG2" s="1"/>
      <c r="BH2" s="5" t="s">
        <v>9</v>
      </c>
      <c r="BI2" s="4"/>
      <c r="BJ2" s="3"/>
      <c r="BK2" s="1"/>
      <c r="BL2" s="5" t="s">
        <v>18</v>
      </c>
      <c r="BM2" s="4"/>
      <c r="BN2" s="3"/>
      <c r="BO2" s="1"/>
      <c r="BP2" s="5" t="s">
        <v>18</v>
      </c>
      <c r="BQ2" s="4"/>
      <c r="BR2" s="3"/>
      <c r="BS2" s="1"/>
      <c r="BT2" s="5" t="s">
        <v>18</v>
      </c>
      <c r="BU2" s="4"/>
      <c r="BV2" s="3"/>
      <c r="BW2" s="1"/>
      <c r="BX2" s="5" t="s">
        <v>9</v>
      </c>
      <c r="BY2" s="4"/>
      <c r="BZ2" s="3"/>
      <c r="CA2" s="1"/>
      <c r="CB2" s="5" t="s">
        <v>23</v>
      </c>
      <c r="CC2" s="4"/>
      <c r="CD2" s="3"/>
      <c r="CE2" s="1"/>
      <c r="CF2" s="5" t="s">
        <v>24</v>
      </c>
      <c r="CG2" s="4"/>
      <c r="CH2" s="3"/>
      <c r="CI2" s="1"/>
      <c r="CJ2" s="5" t="s">
        <v>24</v>
      </c>
      <c r="CK2" s="4"/>
      <c r="CL2" s="3"/>
      <c r="CM2" s="1"/>
      <c r="CN2" s="5" t="s">
        <v>24</v>
      </c>
      <c r="CO2" s="4"/>
      <c r="CP2" s="3"/>
      <c r="CQ2" s="1"/>
      <c r="CR2" s="5" t="s">
        <v>28</v>
      </c>
      <c r="CS2" s="4"/>
      <c r="CT2" s="3"/>
      <c r="CU2" s="1"/>
      <c r="CV2" s="5" t="s">
        <v>29</v>
      </c>
      <c r="CW2" s="4"/>
      <c r="CX2" s="3"/>
      <c r="CY2" s="1"/>
      <c r="CZ2" s="5" t="s">
        <v>30</v>
      </c>
      <c r="DA2" s="4"/>
      <c r="DB2" s="3"/>
    </row>
    <row r="3" spans="1:106" s="17" customFormat="1" ht="16.5" thickTop="1" thickBot="1" x14ac:dyDescent="0.3">
      <c r="A3" s="14"/>
      <c r="B3" s="14"/>
      <c r="C3" s="14"/>
      <c r="D3" s="14"/>
      <c r="E3" s="14"/>
      <c r="F3" s="14"/>
      <c r="G3" s="14"/>
      <c r="H3" s="15" t="s">
        <v>31</v>
      </c>
      <c r="I3" s="16"/>
      <c r="J3" s="15" t="s">
        <v>32</v>
      </c>
      <c r="K3" s="16"/>
      <c r="L3" s="15" t="s">
        <v>31</v>
      </c>
      <c r="M3" s="16"/>
      <c r="N3" s="15" t="s">
        <v>32</v>
      </c>
      <c r="O3" s="16"/>
      <c r="P3" s="15" t="s">
        <v>31</v>
      </c>
      <c r="Q3" s="16"/>
      <c r="R3" s="15" t="s">
        <v>32</v>
      </c>
      <c r="S3" s="16"/>
      <c r="T3" s="15" t="s">
        <v>31</v>
      </c>
      <c r="U3" s="16"/>
      <c r="V3" s="15" t="s">
        <v>32</v>
      </c>
      <c r="W3" s="16"/>
      <c r="X3" s="15" t="s">
        <v>31</v>
      </c>
      <c r="Y3" s="16"/>
      <c r="Z3" s="15" t="s">
        <v>32</v>
      </c>
      <c r="AA3" s="16"/>
      <c r="AB3" s="15" t="s">
        <v>31</v>
      </c>
      <c r="AC3" s="16"/>
      <c r="AD3" s="15" t="s">
        <v>32</v>
      </c>
      <c r="AE3" s="16"/>
      <c r="AF3" s="15" t="s">
        <v>31</v>
      </c>
      <c r="AG3" s="16"/>
      <c r="AH3" s="15" t="s">
        <v>32</v>
      </c>
      <c r="AI3" s="16"/>
      <c r="AJ3" s="15" t="s">
        <v>31</v>
      </c>
      <c r="AK3" s="16"/>
      <c r="AL3" s="15" t="s">
        <v>32</v>
      </c>
      <c r="AM3" s="16"/>
      <c r="AN3" s="15" t="s">
        <v>31</v>
      </c>
      <c r="AO3" s="16"/>
      <c r="AP3" s="15" t="s">
        <v>32</v>
      </c>
      <c r="AQ3" s="16"/>
      <c r="AR3" s="15" t="s">
        <v>31</v>
      </c>
      <c r="AS3" s="16"/>
      <c r="AT3" s="15" t="s">
        <v>32</v>
      </c>
      <c r="AU3" s="16"/>
      <c r="AV3" s="15" t="s">
        <v>31</v>
      </c>
      <c r="AW3" s="16"/>
      <c r="AX3" s="15" t="s">
        <v>32</v>
      </c>
      <c r="AY3" s="16"/>
      <c r="AZ3" s="15" t="s">
        <v>31</v>
      </c>
      <c r="BA3" s="16"/>
      <c r="BB3" s="15" t="s">
        <v>32</v>
      </c>
      <c r="BC3" s="16"/>
      <c r="BD3" s="15" t="s">
        <v>31</v>
      </c>
      <c r="BE3" s="16"/>
      <c r="BF3" s="15" t="s">
        <v>32</v>
      </c>
      <c r="BG3" s="16"/>
      <c r="BH3" s="15" t="s">
        <v>31</v>
      </c>
      <c r="BI3" s="16"/>
      <c r="BJ3" s="15" t="s">
        <v>32</v>
      </c>
      <c r="BK3" s="16"/>
      <c r="BL3" s="15" t="s">
        <v>31</v>
      </c>
      <c r="BM3" s="16"/>
      <c r="BN3" s="15" t="s">
        <v>32</v>
      </c>
      <c r="BO3" s="16"/>
      <c r="BP3" s="15" t="s">
        <v>31</v>
      </c>
      <c r="BQ3" s="16"/>
      <c r="BR3" s="15" t="s">
        <v>32</v>
      </c>
      <c r="BS3" s="16"/>
      <c r="BT3" s="15" t="s">
        <v>31</v>
      </c>
      <c r="BU3" s="16"/>
      <c r="BV3" s="15" t="s">
        <v>32</v>
      </c>
      <c r="BW3" s="16"/>
      <c r="BX3" s="15" t="s">
        <v>31</v>
      </c>
      <c r="BY3" s="16"/>
      <c r="BZ3" s="15" t="s">
        <v>32</v>
      </c>
      <c r="CA3" s="16"/>
      <c r="CB3" s="15" t="s">
        <v>31</v>
      </c>
      <c r="CC3" s="16"/>
      <c r="CD3" s="15" t="s">
        <v>32</v>
      </c>
      <c r="CE3" s="16"/>
      <c r="CF3" s="15" t="s">
        <v>31</v>
      </c>
      <c r="CG3" s="16"/>
      <c r="CH3" s="15" t="s">
        <v>32</v>
      </c>
      <c r="CI3" s="16"/>
      <c r="CJ3" s="15" t="s">
        <v>31</v>
      </c>
      <c r="CK3" s="16"/>
      <c r="CL3" s="15" t="s">
        <v>32</v>
      </c>
      <c r="CM3" s="16"/>
      <c r="CN3" s="15" t="s">
        <v>31</v>
      </c>
      <c r="CO3" s="16"/>
      <c r="CP3" s="15" t="s">
        <v>32</v>
      </c>
      <c r="CQ3" s="16"/>
      <c r="CR3" s="15" t="s">
        <v>31</v>
      </c>
      <c r="CS3" s="16"/>
      <c r="CT3" s="15" t="s">
        <v>32</v>
      </c>
      <c r="CU3" s="16"/>
      <c r="CV3" s="15" t="s">
        <v>31</v>
      </c>
      <c r="CW3" s="16"/>
      <c r="CX3" s="15" t="s">
        <v>32</v>
      </c>
      <c r="CY3" s="16"/>
      <c r="CZ3" s="15" t="s">
        <v>31</v>
      </c>
      <c r="DA3" s="16"/>
      <c r="DB3" s="15" t="s">
        <v>32</v>
      </c>
    </row>
    <row r="4" spans="1:106" ht="15.75" thickTop="1" x14ac:dyDescent="0.25">
      <c r="A4" s="2"/>
      <c r="B4" s="2" t="s">
        <v>33</v>
      </c>
      <c r="C4" s="2"/>
      <c r="D4" s="2"/>
      <c r="E4" s="2"/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  <c r="AG4" s="7"/>
      <c r="AH4" s="7"/>
      <c r="AI4" s="7"/>
      <c r="AJ4" s="6"/>
      <c r="AK4" s="7"/>
      <c r="AL4" s="6"/>
      <c r="AM4" s="7"/>
      <c r="AN4" s="6"/>
      <c r="AO4" s="7"/>
      <c r="AP4" s="6"/>
      <c r="AQ4" s="7"/>
      <c r="AR4" s="6"/>
      <c r="AS4" s="7"/>
      <c r="AT4" s="6"/>
      <c r="AU4" s="7"/>
      <c r="AV4" s="6"/>
      <c r="AW4" s="7"/>
      <c r="AX4" s="6"/>
      <c r="AY4" s="7"/>
      <c r="AZ4" s="6"/>
      <c r="BA4" s="7"/>
      <c r="BB4" s="6"/>
      <c r="BC4" s="7"/>
      <c r="BD4" s="6"/>
      <c r="BE4" s="7"/>
      <c r="BF4" s="7"/>
      <c r="BG4" s="7"/>
      <c r="BH4" s="6"/>
      <c r="BI4" s="7"/>
      <c r="BJ4" s="6"/>
      <c r="BK4" s="7"/>
      <c r="BL4" s="6"/>
      <c r="BM4" s="7"/>
      <c r="BN4" s="6"/>
      <c r="BO4" s="7"/>
      <c r="BP4" s="6"/>
      <c r="BQ4" s="7"/>
      <c r="BR4" s="6"/>
      <c r="BS4" s="7"/>
      <c r="BT4" s="6"/>
      <c r="BU4" s="7"/>
      <c r="BV4" s="6"/>
      <c r="BW4" s="7"/>
      <c r="BX4" s="6"/>
      <c r="BY4" s="7"/>
      <c r="BZ4" s="6"/>
      <c r="CA4" s="7"/>
      <c r="CB4" s="6"/>
      <c r="CC4" s="7"/>
      <c r="CD4" s="6"/>
      <c r="CE4" s="7"/>
      <c r="CF4" s="6"/>
      <c r="CG4" s="7"/>
      <c r="CH4" s="7"/>
      <c r="CI4" s="7"/>
      <c r="CJ4" s="6"/>
      <c r="CK4" s="7"/>
      <c r="CL4" s="7"/>
      <c r="CM4" s="7"/>
      <c r="CN4" s="6"/>
      <c r="CO4" s="7"/>
      <c r="CP4" s="7"/>
      <c r="CQ4" s="7"/>
      <c r="CR4" s="6"/>
      <c r="CS4" s="7"/>
      <c r="CT4" s="7"/>
      <c r="CU4" s="7"/>
      <c r="CV4" s="6"/>
      <c r="CW4" s="7"/>
      <c r="CX4" s="6"/>
      <c r="CY4" s="7"/>
      <c r="CZ4" s="6"/>
      <c r="DA4" s="7"/>
      <c r="DB4" s="6"/>
    </row>
    <row r="5" spans="1:106" x14ac:dyDescent="0.25">
      <c r="A5" s="2"/>
      <c r="B5" s="2"/>
      <c r="C5" s="2"/>
      <c r="D5" s="2" t="s">
        <v>34</v>
      </c>
      <c r="E5" s="2"/>
      <c r="F5" s="2"/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  <c r="AC5" s="7"/>
      <c r="AD5" s="6"/>
      <c r="AE5" s="7"/>
      <c r="AF5" s="6"/>
      <c r="AG5" s="7"/>
      <c r="AH5" s="7"/>
      <c r="AI5" s="7"/>
      <c r="AJ5" s="6"/>
      <c r="AK5" s="7"/>
      <c r="AL5" s="6"/>
      <c r="AM5" s="7"/>
      <c r="AN5" s="6"/>
      <c r="AO5" s="7"/>
      <c r="AP5" s="6"/>
      <c r="AQ5" s="7"/>
      <c r="AR5" s="6"/>
      <c r="AS5" s="7"/>
      <c r="AT5" s="6"/>
      <c r="AU5" s="7"/>
      <c r="AV5" s="6"/>
      <c r="AW5" s="7"/>
      <c r="AX5" s="6"/>
      <c r="AY5" s="7"/>
      <c r="AZ5" s="6"/>
      <c r="BA5" s="7"/>
      <c r="BB5" s="6"/>
      <c r="BC5" s="7"/>
      <c r="BD5" s="6"/>
      <c r="BE5" s="7"/>
      <c r="BF5" s="7"/>
      <c r="BG5" s="7"/>
      <c r="BH5" s="6"/>
      <c r="BI5" s="7"/>
      <c r="BJ5" s="6"/>
      <c r="BK5" s="7"/>
      <c r="BL5" s="6"/>
      <c r="BM5" s="7"/>
      <c r="BN5" s="6"/>
      <c r="BO5" s="7"/>
      <c r="BP5" s="6"/>
      <c r="BQ5" s="7"/>
      <c r="BR5" s="6"/>
      <c r="BS5" s="7"/>
      <c r="BT5" s="6"/>
      <c r="BU5" s="7"/>
      <c r="BV5" s="6"/>
      <c r="BW5" s="7"/>
      <c r="BX5" s="6"/>
      <c r="BY5" s="7"/>
      <c r="BZ5" s="6"/>
      <c r="CA5" s="7"/>
      <c r="CB5" s="6"/>
      <c r="CC5" s="7"/>
      <c r="CD5" s="6"/>
      <c r="CE5" s="7"/>
      <c r="CF5" s="6"/>
      <c r="CG5" s="7"/>
      <c r="CH5" s="7"/>
      <c r="CI5" s="7"/>
      <c r="CJ5" s="6"/>
      <c r="CK5" s="7"/>
      <c r="CL5" s="7"/>
      <c r="CM5" s="7"/>
      <c r="CN5" s="6"/>
      <c r="CO5" s="7"/>
      <c r="CP5" s="7"/>
      <c r="CQ5" s="7"/>
      <c r="CR5" s="6"/>
      <c r="CS5" s="7"/>
      <c r="CT5" s="7"/>
      <c r="CU5" s="7"/>
      <c r="CV5" s="6"/>
      <c r="CW5" s="7"/>
      <c r="CX5" s="6"/>
      <c r="CY5" s="7"/>
      <c r="CZ5" s="6"/>
      <c r="DA5" s="7"/>
      <c r="DB5" s="6"/>
    </row>
    <row r="6" spans="1:106" x14ac:dyDescent="0.25">
      <c r="A6" s="2"/>
      <c r="B6" s="2"/>
      <c r="C6" s="2"/>
      <c r="D6" s="2"/>
      <c r="E6" s="2" t="s">
        <v>35</v>
      </c>
      <c r="F6" s="2"/>
      <c r="G6" s="2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7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7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7"/>
      <c r="CI6" s="7"/>
      <c r="CJ6" s="6"/>
      <c r="CK6" s="7"/>
      <c r="CL6" s="7"/>
      <c r="CM6" s="7"/>
      <c r="CN6" s="6"/>
      <c r="CO6" s="7"/>
      <c r="CP6" s="7"/>
      <c r="CQ6" s="7"/>
      <c r="CR6" s="6"/>
      <c r="CS6" s="7"/>
      <c r="CT6" s="7"/>
      <c r="CU6" s="7"/>
      <c r="CV6" s="6"/>
      <c r="CW6" s="7"/>
      <c r="CX6" s="6"/>
      <c r="CY6" s="7"/>
      <c r="CZ6" s="6"/>
      <c r="DA6" s="7"/>
      <c r="DB6" s="6"/>
    </row>
    <row r="7" spans="1:106" x14ac:dyDescent="0.25">
      <c r="A7" s="2"/>
      <c r="B7" s="2"/>
      <c r="C7" s="2"/>
      <c r="D7" s="2"/>
      <c r="E7" s="2"/>
      <c r="F7" s="2" t="s">
        <v>36</v>
      </c>
      <c r="G7" s="2"/>
      <c r="H7" s="6">
        <v>0</v>
      </c>
      <c r="I7" s="7"/>
      <c r="J7" s="6"/>
      <c r="K7" s="7"/>
      <c r="L7" s="6">
        <v>73731</v>
      </c>
      <c r="M7" s="7"/>
      <c r="N7" s="6">
        <v>195062</v>
      </c>
      <c r="O7" s="7"/>
      <c r="P7" s="6">
        <f>ROUND(H7+L7,5)</f>
        <v>73731</v>
      </c>
      <c r="Q7" s="7"/>
      <c r="R7" s="6">
        <f>ROUND(J7+N7,5)</f>
        <v>195062</v>
      </c>
      <c r="S7" s="7"/>
      <c r="T7" s="6">
        <v>0</v>
      </c>
      <c r="U7" s="7"/>
      <c r="V7" s="6"/>
      <c r="W7" s="7"/>
      <c r="X7" s="6">
        <v>0</v>
      </c>
      <c r="Y7" s="7"/>
      <c r="Z7" s="6"/>
      <c r="AA7" s="7"/>
      <c r="AB7" s="6">
        <v>0</v>
      </c>
      <c r="AC7" s="7"/>
      <c r="AD7" s="6"/>
      <c r="AE7" s="7"/>
      <c r="AF7" s="6">
        <v>0</v>
      </c>
      <c r="AG7" s="7"/>
      <c r="AH7" s="7"/>
      <c r="AI7" s="7"/>
      <c r="AJ7" s="6">
        <f>ROUND(X7+AB7+AF7,5)</f>
        <v>0</v>
      </c>
      <c r="AK7" s="7"/>
      <c r="AL7" s="6"/>
      <c r="AM7" s="7"/>
      <c r="AN7" s="6">
        <v>0</v>
      </c>
      <c r="AO7" s="7"/>
      <c r="AP7" s="6"/>
      <c r="AQ7" s="7"/>
      <c r="AR7" s="6">
        <v>0</v>
      </c>
      <c r="AS7" s="7"/>
      <c r="AT7" s="6"/>
      <c r="AU7" s="7"/>
      <c r="AV7" s="6">
        <v>0</v>
      </c>
      <c r="AW7" s="7"/>
      <c r="AX7" s="6"/>
      <c r="AY7" s="7"/>
      <c r="AZ7" s="6">
        <v>0</v>
      </c>
      <c r="BA7" s="7"/>
      <c r="BB7" s="6"/>
      <c r="BC7" s="7"/>
      <c r="BD7" s="6">
        <v>0</v>
      </c>
      <c r="BE7" s="7"/>
      <c r="BF7" s="7"/>
      <c r="BG7" s="7"/>
      <c r="BH7" s="6">
        <f>ROUND(AV7+AZ7+BD7,5)</f>
        <v>0</v>
      </c>
      <c r="BI7" s="7"/>
      <c r="BJ7" s="6"/>
      <c r="BK7" s="7"/>
      <c r="BL7" s="6">
        <v>0</v>
      </c>
      <c r="BM7" s="7"/>
      <c r="BN7" s="6"/>
      <c r="BO7" s="7"/>
      <c r="BP7" s="6">
        <v>0</v>
      </c>
      <c r="BQ7" s="7"/>
      <c r="BR7" s="6"/>
      <c r="BS7" s="7"/>
      <c r="BT7" s="6">
        <v>0</v>
      </c>
      <c r="BU7" s="7"/>
      <c r="BV7" s="6"/>
      <c r="BW7" s="7"/>
      <c r="BX7" s="6">
        <f>ROUND(BL7+BP7+BT7,5)</f>
        <v>0</v>
      </c>
      <c r="BY7" s="7"/>
      <c r="BZ7" s="6"/>
      <c r="CA7" s="7"/>
      <c r="CB7" s="6">
        <f>ROUND(AJ7+AN7+AR7+BH7+BX7,5)</f>
        <v>0</v>
      </c>
      <c r="CC7" s="7"/>
      <c r="CD7" s="6"/>
      <c r="CE7" s="7"/>
      <c r="CF7" s="6">
        <v>0</v>
      </c>
      <c r="CG7" s="7"/>
      <c r="CH7" s="7"/>
      <c r="CI7" s="7"/>
      <c r="CJ7" s="6">
        <v>0</v>
      </c>
      <c r="CK7" s="7"/>
      <c r="CL7" s="7"/>
      <c r="CM7" s="7"/>
      <c r="CN7" s="6">
        <v>0</v>
      </c>
      <c r="CO7" s="7"/>
      <c r="CP7" s="7"/>
      <c r="CQ7" s="7"/>
      <c r="CR7" s="6">
        <f>ROUND(CF7+CJ7+CN7,5)</f>
        <v>0</v>
      </c>
      <c r="CS7" s="7"/>
      <c r="CT7" s="7"/>
      <c r="CU7" s="7"/>
      <c r="CV7" s="6">
        <v>0</v>
      </c>
      <c r="CW7" s="7"/>
      <c r="CX7" s="6">
        <v>0</v>
      </c>
      <c r="CY7" s="7"/>
      <c r="CZ7" s="6">
        <f>ROUND(P7+T7+CB7+CR7+CV7,5)</f>
        <v>73731</v>
      </c>
      <c r="DA7" s="7"/>
      <c r="DB7" s="6">
        <f>ROUND(R7+V7+CD7+CT7+CX7,5)</f>
        <v>195062</v>
      </c>
    </row>
    <row r="8" spans="1:106" x14ac:dyDescent="0.25">
      <c r="A8" s="2"/>
      <c r="B8" s="2"/>
      <c r="C8" s="2"/>
      <c r="D8" s="2"/>
      <c r="E8" s="2"/>
      <c r="F8" s="2" t="s">
        <v>37</v>
      </c>
      <c r="G8" s="2"/>
      <c r="H8" s="6">
        <v>0</v>
      </c>
      <c r="I8" s="7"/>
      <c r="J8" s="6"/>
      <c r="K8" s="7"/>
      <c r="L8" s="6">
        <v>-4591.12</v>
      </c>
      <c r="M8" s="7"/>
      <c r="N8" s="6">
        <v>-9400</v>
      </c>
      <c r="O8" s="7"/>
      <c r="P8" s="6">
        <f>ROUND(H8+L8,5)</f>
        <v>-4591.12</v>
      </c>
      <c r="Q8" s="7"/>
      <c r="R8" s="6">
        <f>ROUND(J8+N8,5)</f>
        <v>-9400</v>
      </c>
      <c r="S8" s="7"/>
      <c r="T8" s="6">
        <v>0</v>
      </c>
      <c r="U8" s="7"/>
      <c r="V8" s="6"/>
      <c r="W8" s="7"/>
      <c r="X8" s="6">
        <v>0</v>
      </c>
      <c r="Y8" s="7"/>
      <c r="Z8" s="6"/>
      <c r="AA8" s="7"/>
      <c r="AB8" s="6">
        <v>0</v>
      </c>
      <c r="AC8" s="7"/>
      <c r="AD8" s="6"/>
      <c r="AE8" s="7"/>
      <c r="AF8" s="6">
        <v>0</v>
      </c>
      <c r="AG8" s="7"/>
      <c r="AH8" s="7"/>
      <c r="AI8" s="7"/>
      <c r="AJ8" s="6">
        <f>ROUND(X8+AB8+AF8,5)</f>
        <v>0</v>
      </c>
      <c r="AK8" s="7"/>
      <c r="AL8" s="6"/>
      <c r="AM8" s="7"/>
      <c r="AN8" s="6">
        <v>0</v>
      </c>
      <c r="AO8" s="7"/>
      <c r="AP8" s="6"/>
      <c r="AQ8" s="7"/>
      <c r="AR8" s="6">
        <v>0</v>
      </c>
      <c r="AS8" s="7"/>
      <c r="AT8" s="6"/>
      <c r="AU8" s="7"/>
      <c r="AV8" s="6">
        <v>0</v>
      </c>
      <c r="AW8" s="7"/>
      <c r="AX8" s="6"/>
      <c r="AY8" s="7"/>
      <c r="AZ8" s="6">
        <v>0</v>
      </c>
      <c r="BA8" s="7"/>
      <c r="BB8" s="6"/>
      <c r="BC8" s="7"/>
      <c r="BD8" s="6">
        <v>0</v>
      </c>
      <c r="BE8" s="7"/>
      <c r="BF8" s="7"/>
      <c r="BG8" s="7"/>
      <c r="BH8" s="6">
        <f>ROUND(AV8+AZ8+BD8,5)</f>
        <v>0</v>
      </c>
      <c r="BI8" s="7"/>
      <c r="BJ8" s="6"/>
      <c r="BK8" s="7"/>
      <c r="BL8" s="6">
        <v>0</v>
      </c>
      <c r="BM8" s="7"/>
      <c r="BN8" s="6"/>
      <c r="BO8" s="7"/>
      <c r="BP8" s="6">
        <v>0</v>
      </c>
      <c r="BQ8" s="7"/>
      <c r="BR8" s="6"/>
      <c r="BS8" s="7"/>
      <c r="BT8" s="6">
        <v>0</v>
      </c>
      <c r="BU8" s="7"/>
      <c r="BV8" s="6"/>
      <c r="BW8" s="7"/>
      <c r="BX8" s="6">
        <f>ROUND(BL8+BP8+BT8,5)</f>
        <v>0</v>
      </c>
      <c r="BY8" s="7"/>
      <c r="BZ8" s="6"/>
      <c r="CA8" s="7"/>
      <c r="CB8" s="6">
        <f>ROUND(AJ8+AN8+AR8+BH8+BX8,5)</f>
        <v>0</v>
      </c>
      <c r="CC8" s="7"/>
      <c r="CD8" s="6"/>
      <c r="CE8" s="7"/>
      <c r="CF8" s="6">
        <v>0</v>
      </c>
      <c r="CG8" s="7"/>
      <c r="CH8" s="7"/>
      <c r="CI8" s="7"/>
      <c r="CJ8" s="6">
        <v>0</v>
      </c>
      <c r="CK8" s="7"/>
      <c r="CL8" s="7"/>
      <c r="CM8" s="7"/>
      <c r="CN8" s="6">
        <v>0</v>
      </c>
      <c r="CO8" s="7"/>
      <c r="CP8" s="7"/>
      <c r="CQ8" s="7"/>
      <c r="CR8" s="6">
        <f>ROUND(CF8+CJ8+CN8,5)</f>
        <v>0</v>
      </c>
      <c r="CS8" s="7"/>
      <c r="CT8" s="7"/>
      <c r="CU8" s="7"/>
      <c r="CV8" s="6">
        <v>0</v>
      </c>
      <c r="CW8" s="7"/>
      <c r="CX8" s="6">
        <v>0</v>
      </c>
      <c r="CY8" s="7"/>
      <c r="CZ8" s="6">
        <f>ROUND(P8+T8+CB8+CR8+CV8,5)</f>
        <v>-4591.12</v>
      </c>
      <c r="DA8" s="7"/>
      <c r="DB8" s="6">
        <f>ROUND(R8+V8+CD8+CT8+CX8,5)</f>
        <v>-9400</v>
      </c>
    </row>
    <row r="9" spans="1:106" ht="15.75" thickBot="1" x14ac:dyDescent="0.3">
      <c r="A9" s="2"/>
      <c r="B9" s="2"/>
      <c r="C9" s="2"/>
      <c r="D9" s="2"/>
      <c r="E9" s="2"/>
      <c r="F9" s="2" t="s">
        <v>38</v>
      </c>
      <c r="G9" s="2"/>
      <c r="H9" s="8">
        <v>0</v>
      </c>
      <c r="I9" s="7"/>
      <c r="J9" s="6"/>
      <c r="K9" s="7"/>
      <c r="L9" s="8">
        <v>5440</v>
      </c>
      <c r="M9" s="7"/>
      <c r="N9" s="8">
        <v>3232</v>
      </c>
      <c r="O9" s="7"/>
      <c r="P9" s="8">
        <f>ROUND(H9+L9,5)</f>
        <v>5440</v>
      </c>
      <c r="Q9" s="7"/>
      <c r="R9" s="8">
        <f>ROUND(J9+N9,5)</f>
        <v>3232</v>
      </c>
      <c r="S9" s="7"/>
      <c r="T9" s="8">
        <v>0</v>
      </c>
      <c r="U9" s="7"/>
      <c r="V9" s="6"/>
      <c r="W9" s="7"/>
      <c r="X9" s="8">
        <v>0</v>
      </c>
      <c r="Y9" s="7"/>
      <c r="Z9" s="6"/>
      <c r="AA9" s="7"/>
      <c r="AB9" s="8">
        <v>0</v>
      </c>
      <c r="AC9" s="7"/>
      <c r="AD9" s="6"/>
      <c r="AE9" s="7"/>
      <c r="AF9" s="8">
        <v>0</v>
      </c>
      <c r="AG9" s="7"/>
      <c r="AH9" s="7"/>
      <c r="AI9" s="7"/>
      <c r="AJ9" s="8">
        <f>ROUND(X9+AB9+AF9,5)</f>
        <v>0</v>
      </c>
      <c r="AK9" s="7"/>
      <c r="AL9" s="6"/>
      <c r="AM9" s="7"/>
      <c r="AN9" s="8">
        <v>0</v>
      </c>
      <c r="AO9" s="7"/>
      <c r="AP9" s="6"/>
      <c r="AQ9" s="7"/>
      <c r="AR9" s="8">
        <v>0</v>
      </c>
      <c r="AS9" s="7"/>
      <c r="AT9" s="6"/>
      <c r="AU9" s="7"/>
      <c r="AV9" s="8">
        <v>0</v>
      </c>
      <c r="AW9" s="7"/>
      <c r="AX9" s="6"/>
      <c r="AY9" s="7"/>
      <c r="AZ9" s="8">
        <v>50</v>
      </c>
      <c r="BA9" s="7"/>
      <c r="BB9" s="6"/>
      <c r="BC9" s="7"/>
      <c r="BD9" s="8">
        <v>0</v>
      </c>
      <c r="BE9" s="7"/>
      <c r="BF9" s="7"/>
      <c r="BG9" s="7"/>
      <c r="BH9" s="8">
        <f>ROUND(AV9+AZ9+BD9,5)</f>
        <v>50</v>
      </c>
      <c r="BI9" s="7"/>
      <c r="BJ9" s="6"/>
      <c r="BK9" s="7"/>
      <c r="BL9" s="8">
        <v>0</v>
      </c>
      <c r="BM9" s="7"/>
      <c r="BN9" s="6"/>
      <c r="BO9" s="7"/>
      <c r="BP9" s="8">
        <v>0</v>
      </c>
      <c r="BQ9" s="7"/>
      <c r="BR9" s="6"/>
      <c r="BS9" s="7"/>
      <c r="BT9" s="8">
        <v>0</v>
      </c>
      <c r="BU9" s="7"/>
      <c r="BV9" s="6"/>
      <c r="BW9" s="7"/>
      <c r="BX9" s="8">
        <f>ROUND(BL9+BP9+BT9,5)</f>
        <v>0</v>
      </c>
      <c r="BY9" s="7"/>
      <c r="BZ9" s="6"/>
      <c r="CA9" s="7"/>
      <c r="CB9" s="8">
        <f>ROUND(AJ9+AN9+AR9+BH9+BX9,5)</f>
        <v>50</v>
      </c>
      <c r="CC9" s="7"/>
      <c r="CD9" s="6"/>
      <c r="CE9" s="7"/>
      <c r="CF9" s="8">
        <v>0</v>
      </c>
      <c r="CG9" s="7"/>
      <c r="CH9" s="7"/>
      <c r="CI9" s="7"/>
      <c r="CJ9" s="8">
        <v>0</v>
      </c>
      <c r="CK9" s="7"/>
      <c r="CL9" s="7"/>
      <c r="CM9" s="7"/>
      <c r="CN9" s="8">
        <v>0</v>
      </c>
      <c r="CO9" s="7"/>
      <c r="CP9" s="7"/>
      <c r="CQ9" s="7"/>
      <c r="CR9" s="8">
        <f>ROUND(CF9+CJ9+CN9,5)</f>
        <v>0</v>
      </c>
      <c r="CS9" s="7"/>
      <c r="CT9" s="7"/>
      <c r="CU9" s="7"/>
      <c r="CV9" s="8">
        <v>0</v>
      </c>
      <c r="CW9" s="7"/>
      <c r="CX9" s="8">
        <v>0</v>
      </c>
      <c r="CY9" s="7"/>
      <c r="CZ9" s="8">
        <f>ROUND(P9+T9+CB9+CR9+CV9,5)</f>
        <v>5490</v>
      </c>
      <c r="DA9" s="7"/>
      <c r="DB9" s="8">
        <f>ROUND(R9+V9+CD9+CT9+CX9,5)</f>
        <v>3232</v>
      </c>
    </row>
    <row r="10" spans="1:106" x14ac:dyDescent="0.25">
      <c r="A10" s="2"/>
      <c r="B10" s="2"/>
      <c r="C10" s="2"/>
      <c r="D10" s="2"/>
      <c r="E10" s="2" t="s">
        <v>39</v>
      </c>
      <c r="F10" s="2"/>
      <c r="G10" s="2"/>
      <c r="H10" s="6">
        <f>ROUND(SUM(H6:H9),5)</f>
        <v>0</v>
      </c>
      <c r="I10" s="7"/>
      <c r="J10" s="6"/>
      <c r="K10" s="7"/>
      <c r="L10" s="6">
        <f>ROUND(SUM(L6:L9),5)</f>
        <v>74579.88</v>
      </c>
      <c r="M10" s="7"/>
      <c r="N10" s="6">
        <f>ROUND(SUM(N6:N9),5)</f>
        <v>188894</v>
      </c>
      <c r="O10" s="7"/>
      <c r="P10" s="6">
        <f>ROUND(H10+L10,5)</f>
        <v>74579.88</v>
      </c>
      <c r="Q10" s="7"/>
      <c r="R10" s="6">
        <f>ROUND(J10+N10,5)</f>
        <v>188894</v>
      </c>
      <c r="S10" s="7"/>
      <c r="T10" s="6">
        <f>ROUND(SUM(T6:T9),5)</f>
        <v>0</v>
      </c>
      <c r="U10" s="7"/>
      <c r="V10" s="6"/>
      <c r="W10" s="7"/>
      <c r="X10" s="6">
        <f>ROUND(SUM(X6:X9),5)</f>
        <v>0</v>
      </c>
      <c r="Y10" s="7"/>
      <c r="Z10" s="6"/>
      <c r="AA10" s="7"/>
      <c r="AB10" s="6">
        <f>ROUND(SUM(AB6:AB9),5)</f>
        <v>0</v>
      </c>
      <c r="AC10" s="7"/>
      <c r="AD10" s="6"/>
      <c r="AE10" s="7"/>
      <c r="AF10" s="6">
        <f>ROUND(SUM(AF6:AF9),5)</f>
        <v>0</v>
      </c>
      <c r="AG10" s="7"/>
      <c r="AH10" s="7"/>
      <c r="AI10" s="7"/>
      <c r="AJ10" s="6">
        <f>ROUND(X10+AB10+AF10,5)</f>
        <v>0</v>
      </c>
      <c r="AK10" s="7"/>
      <c r="AL10" s="6"/>
      <c r="AM10" s="7"/>
      <c r="AN10" s="6">
        <f>ROUND(SUM(AN6:AN9),5)</f>
        <v>0</v>
      </c>
      <c r="AO10" s="7"/>
      <c r="AP10" s="6"/>
      <c r="AQ10" s="7"/>
      <c r="AR10" s="6">
        <f>ROUND(SUM(AR6:AR9),5)</f>
        <v>0</v>
      </c>
      <c r="AS10" s="7"/>
      <c r="AT10" s="6"/>
      <c r="AU10" s="7"/>
      <c r="AV10" s="6">
        <f>ROUND(SUM(AV6:AV9),5)</f>
        <v>0</v>
      </c>
      <c r="AW10" s="7"/>
      <c r="AX10" s="6"/>
      <c r="AY10" s="7"/>
      <c r="AZ10" s="6">
        <f>ROUND(SUM(AZ6:AZ9),5)</f>
        <v>50</v>
      </c>
      <c r="BA10" s="7"/>
      <c r="BB10" s="6"/>
      <c r="BC10" s="7"/>
      <c r="BD10" s="6">
        <f>ROUND(SUM(BD6:BD9),5)</f>
        <v>0</v>
      </c>
      <c r="BE10" s="7"/>
      <c r="BF10" s="7"/>
      <c r="BG10" s="7"/>
      <c r="BH10" s="6">
        <f>ROUND(AV10+AZ10+BD10,5)</f>
        <v>50</v>
      </c>
      <c r="BI10" s="7"/>
      <c r="BJ10" s="6"/>
      <c r="BK10" s="7"/>
      <c r="BL10" s="6">
        <f>ROUND(SUM(BL6:BL9),5)</f>
        <v>0</v>
      </c>
      <c r="BM10" s="7"/>
      <c r="BN10" s="6"/>
      <c r="BO10" s="7"/>
      <c r="BP10" s="6">
        <f>ROUND(SUM(BP6:BP9),5)</f>
        <v>0</v>
      </c>
      <c r="BQ10" s="7"/>
      <c r="BR10" s="6"/>
      <c r="BS10" s="7"/>
      <c r="BT10" s="6">
        <f>ROUND(SUM(BT6:BT9),5)</f>
        <v>0</v>
      </c>
      <c r="BU10" s="7"/>
      <c r="BV10" s="6"/>
      <c r="BW10" s="7"/>
      <c r="BX10" s="6">
        <f>ROUND(BL10+BP10+BT10,5)</f>
        <v>0</v>
      </c>
      <c r="BY10" s="7"/>
      <c r="BZ10" s="6"/>
      <c r="CA10" s="7"/>
      <c r="CB10" s="6">
        <f>ROUND(AJ10+AN10+AR10+BH10+BX10,5)</f>
        <v>50</v>
      </c>
      <c r="CC10" s="7"/>
      <c r="CD10" s="6"/>
      <c r="CE10" s="7"/>
      <c r="CF10" s="6">
        <f>ROUND(SUM(CF6:CF9),5)</f>
        <v>0</v>
      </c>
      <c r="CG10" s="7"/>
      <c r="CH10" s="7"/>
      <c r="CI10" s="7"/>
      <c r="CJ10" s="6">
        <f>ROUND(SUM(CJ6:CJ9),5)</f>
        <v>0</v>
      </c>
      <c r="CK10" s="7"/>
      <c r="CL10" s="7"/>
      <c r="CM10" s="7"/>
      <c r="CN10" s="6">
        <f>ROUND(SUM(CN6:CN9),5)</f>
        <v>0</v>
      </c>
      <c r="CO10" s="7"/>
      <c r="CP10" s="7"/>
      <c r="CQ10" s="7"/>
      <c r="CR10" s="6">
        <f>ROUND(CF10+CJ10+CN10,5)</f>
        <v>0</v>
      </c>
      <c r="CS10" s="7"/>
      <c r="CT10" s="7"/>
      <c r="CU10" s="7"/>
      <c r="CV10" s="6">
        <f>ROUND(SUM(CV6:CV9),5)</f>
        <v>0</v>
      </c>
      <c r="CW10" s="7"/>
      <c r="CX10" s="6">
        <f>ROUND(SUM(CX6:CX9),5)</f>
        <v>0</v>
      </c>
      <c r="CY10" s="7"/>
      <c r="CZ10" s="6">
        <f>ROUND(P10+T10+CB10+CR10+CV10,5)</f>
        <v>74629.88</v>
      </c>
      <c r="DA10" s="7"/>
      <c r="DB10" s="6">
        <f>ROUND(R10+V10+CD10+CT10+CX10,5)</f>
        <v>188894</v>
      </c>
    </row>
    <row r="11" spans="1:106" x14ac:dyDescent="0.25">
      <c r="A11" s="2"/>
      <c r="B11" s="2"/>
      <c r="C11" s="2"/>
      <c r="D11" s="2"/>
      <c r="E11" s="2" t="s">
        <v>40</v>
      </c>
      <c r="F11" s="2"/>
      <c r="G11" s="2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7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7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7"/>
      <c r="CI11" s="7"/>
      <c r="CJ11" s="6"/>
      <c r="CK11" s="7"/>
      <c r="CL11" s="7"/>
      <c r="CM11" s="7"/>
      <c r="CN11" s="6"/>
      <c r="CO11" s="7"/>
      <c r="CP11" s="7"/>
      <c r="CQ11" s="7"/>
      <c r="CR11" s="6"/>
      <c r="CS11" s="7"/>
      <c r="CT11" s="7"/>
      <c r="CU11" s="7"/>
      <c r="CV11" s="6"/>
      <c r="CW11" s="7"/>
      <c r="CX11" s="6"/>
      <c r="CY11" s="7"/>
      <c r="CZ11" s="6"/>
      <c r="DA11" s="7"/>
      <c r="DB11" s="6"/>
    </row>
    <row r="12" spans="1:106" x14ac:dyDescent="0.25">
      <c r="A12" s="2"/>
      <c r="B12" s="2"/>
      <c r="C12" s="2"/>
      <c r="D12" s="2"/>
      <c r="E12" s="2"/>
      <c r="F12" s="2" t="s">
        <v>41</v>
      </c>
      <c r="G12" s="2"/>
      <c r="H12" s="6">
        <v>0</v>
      </c>
      <c r="I12" s="7"/>
      <c r="J12" s="6"/>
      <c r="K12" s="7"/>
      <c r="L12" s="6">
        <v>0</v>
      </c>
      <c r="M12" s="7"/>
      <c r="N12" s="6"/>
      <c r="O12" s="7"/>
      <c r="P12" s="6">
        <f>ROUND(H12+L12,5)</f>
        <v>0</v>
      </c>
      <c r="Q12" s="7"/>
      <c r="R12" s="6"/>
      <c r="S12" s="7"/>
      <c r="T12" s="6">
        <v>12813</v>
      </c>
      <c r="U12" s="7"/>
      <c r="V12" s="6">
        <v>90000</v>
      </c>
      <c r="W12" s="7"/>
      <c r="X12" s="6">
        <v>0</v>
      </c>
      <c r="Y12" s="7"/>
      <c r="Z12" s="6"/>
      <c r="AA12" s="7"/>
      <c r="AB12" s="6">
        <v>0</v>
      </c>
      <c r="AC12" s="7"/>
      <c r="AD12" s="6"/>
      <c r="AE12" s="7"/>
      <c r="AF12" s="6">
        <v>0</v>
      </c>
      <c r="AG12" s="7"/>
      <c r="AH12" s="7"/>
      <c r="AI12" s="7"/>
      <c r="AJ12" s="6">
        <f>ROUND(X12+AB12+AF12,5)</f>
        <v>0</v>
      </c>
      <c r="AK12" s="7"/>
      <c r="AL12" s="6"/>
      <c r="AM12" s="7"/>
      <c r="AN12" s="6">
        <v>0</v>
      </c>
      <c r="AO12" s="7"/>
      <c r="AP12" s="6"/>
      <c r="AQ12" s="7"/>
      <c r="AR12" s="6">
        <v>0</v>
      </c>
      <c r="AS12" s="7"/>
      <c r="AT12" s="6"/>
      <c r="AU12" s="7"/>
      <c r="AV12" s="6">
        <v>0</v>
      </c>
      <c r="AW12" s="7"/>
      <c r="AX12" s="6"/>
      <c r="AY12" s="7"/>
      <c r="AZ12" s="6">
        <v>0</v>
      </c>
      <c r="BA12" s="7"/>
      <c r="BB12" s="6"/>
      <c r="BC12" s="7"/>
      <c r="BD12" s="6">
        <v>0</v>
      </c>
      <c r="BE12" s="7"/>
      <c r="BF12" s="7"/>
      <c r="BG12" s="7"/>
      <c r="BH12" s="6">
        <f>ROUND(AV12+AZ12+BD12,5)</f>
        <v>0</v>
      </c>
      <c r="BI12" s="7"/>
      <c r="BJ12" s="6"/>
      <c r="BK12" s="7"/>
      <c r="BL12" s="6">
        <v>0</v>
      </c>
      <c r="BM12" s="7"/>
      <c r="BN12" s="6"/>
      <c r="BO12" s="7"/>
      <c r="BP12" s="6">
        <v>0</v>
      </c>
      <c r="BQ12" s="7"/>
      <c r="BR12" s="6"/>
      <c r="BS12" s="7"/>
      <c r="BT12" s="6">
        <v>0</v>
      </c>
      <c r="BU12" s="7"/>
      <c r="BV12" s="6">
        <v>7500</v>
      </c>
      <c r="BW12" s="7"/>
      <c r="BX12" s="6">
        <f>ROUND(BL12+BP12+BT12,5)</f>
        <v>0</v>
      </c>
      <c r="BY12" s="7"/>
      <c r="BZ12" s="6">
        <f>ROUND(BN12+BR12+BV12,5)</f>
        <v>7500</v>
      </c>
      <c r="CA12" s="7"/>
      <c r="CB12" s="6">
        <f>ROUND(AJ12+AN12+AR12+BH12+BX12,5)</f>
        <v>0</v>
      </c>
      <c r="CC12" s="7"/>
      <c r="CD12" s="6">
        <f>ROUND(AL12+AP12+AT12+BJ12+BZ12,5)</f>
        <v>7500</v>
      </c>
      <c r="CE12" s="7"/>
      <c r="CF12" s="6">
        <v>0</v>
      </c>
      <c r="CG12" s="7"/>
      <c r="CH12" s="7"/>
      <c r="CI12" s="7"/>
      <c r="CJ12" s="6">
        <v>0</v>
      </c>
      <c r="CK12" s="7"/>
      <c r="CL12" s="7"/>
      <c r="CM12" s="7"/>
      <c r="CN12" s="6">
        <v>0</v>
      </c>
      <c r="CO12" s="7"/>
      <c r="CP12" s="7"/>
      <c r="CQ12" s="7"/>
      <c r="CR12" s="6">
        <f>ROUND(CF12+CJ12+CN12,5)</f>
        <v>0</v>
      </c>
      <c r="CS12" s="7"/>
      <c r="CT12" s="7"/>
      <c r="CU12" s="7"/>
      <c r="CV12" s="6">
        <v>0</v>
      </c>
      <c r="CW12" s="7"/>
      <c r="CX12" s="6">
        <v>0</v>
      </c>
      <c r="CY12" s="7"/>
      <c r="CZ12" s="6">
        <f>ROUND(P12+T12+CB12+CR12+CV12,5)</f>
        <v>12813</v>
      </c>
      <c r="DA12" s="7"/>
      <c r="DB12" s="6">
        <f>ROUND(R12+V12+CD12+CT12+CX12,5)</f>
        <v>97500</v>
      </c>
    </row>
    <row r="13" spans="1:106" x14ac:dyDescent="0.25">
      <c r="A13" s="2"/>
      <c r="B13" s="2"/>
      <c r="C13" s="2"/>
      <c r="D13" s="2"/>
      <c r="E13" s="2"/>
      <c r="F13" s="2" t="s">
        <v>42</v>
      </c>
      <c r="G13" s="2"/>
      <c r="H13" s="6">
        <v>0</v>
      </c>
      <c r="I13" s="7"/>
      <c r="J13" s="6"/>
      <c r="K13" s="7"/>
      <c r="L13" s="6">
        <v>0</v>
      </c>
      <c r="M13" s="7"/>
      <c r="N13" s="6"/>
      <c r="O13" s="7"/>
      <c r="P13" s="6">
        <f>ROUND(H13+L13,5)</f>
        <v>0</v>
      </c>
      <c r="Q13" s="7"/>
      <c r="R13" s="6"/>
      <c r="S13" s="7"/>
      <c r="T13" s="6">
        <v>0</v>
      </c>
      <c r="U13" s="7"/>
      <c r="V13" s="6"/>
      <c r="W13" s="7"/>
      <c r="X13" s="6">
        <v>0</v>
      </c>
      <c r="Y13" s="7"/>
      <c r="Z13" s="6"/>
      <c r="AA13" s="7"/>
      <c r="AB13" s="6">
        <v>0</v>
      </c>
      <c r="AC13" s="7"/>
      <c r="AD13" s="6"/>
      <c r="AE13" s="7"/>
      <c r="AF13" s="6">
        <v>0</v>
      </c>
      <c r="AG13" s="7"/>
      <c r="AH13" s="7"/>
      <c r="AI13" s="7"/>
      <c r="AJ13" s="6">
        <f>ROUND(X13+AB13+AF13,5)</f>
        <v>0</v>
      </c>
      <c r="AK13" s="7"/>
      <c r="AL13" s="6"/>
      <c r="AM13" s="7"/>
      <c r="AN13" s="6">
        <v>0</v>
      </c>
      <c r="AO13" s="7"/>
      <c r="AP13" s="6"/>
      <c r="AQ13" s="7"/>
      <c r="AR13" s="6">
        <v>0</v>
      </c>
      <c r="AS13" s="7"/>
      <c r="AT13" s="6"/>
      <c r="AU13" s="7"/>
      <c r="AV13" s="6">
        <v>0</v>
      </c>
      <c r="AW13" s="7"/>
      <c r="AX13" s="6"/>
      <c r="AY13" s="7"/>
      <c r="AZ13" s="6">
        <v>0</v>
      </c>
      <c r="BA13" s="7"/>
      <c r="BB13" s="6"/>
      <c r="BC13" s="7"/>
      <c r="BD13" s="6">
        <v>0</v>
      </c>
      <c r="BE13" s="7"/>
      <c r="BF13" s="7"/>
      <c r="BG13" s="7"/>
      <c r="BH13" s="6">
        <f>ROUND(AV13+AZ13+BD13,5)</f>
        <v>0</v>
      </c>
      <c r="BI13" s="7"/>
      <c r="BJ13" s="6"/>
      <c r="BK13" s="7"/>
      <c r="BL13" s="6">
        <v>3000</v>
      </c>
      <c r="BM13" s="7"/>
      <c r="BN13" s="6"/>
      <c r="BO13" s="7"/>
      <c r="BP13" s="6">
        <v>140</v>
      </c>
      <c r="BQ13" s="7"/>
      <c r="BR13" s="6">
        <v>25000</v>
      </c>
      <c r="BS13" s="7"/>
      <c r="BT13" s="6">
        <v>0</v>
      </c>
      <c r="BU13" s="7"/>
      <c r="BV13" s="6">
        <v>0</v>
      </c>
      <c r="BW13" s="7"/>
      <c r="BX13" s="6">
        <f>ROUND(BL13+BP13+BT13,5)</f>
        <v>3140</v>
      </c>
      <c r="BY13" s="7"/>
      <c r="BZ13" s="6">
        <f>ROUND(BN13+BR13+BV13,5)</f>
        <v>25000</v>
      </c>
      <c r="CA13" s="7"/>
      <c r="CB13" s="6">
        <f>ROUND(AJ13+AN13+AR13+BH13+BX13,5)</f>
        <v>3140</v>
      </c>
      <c r="CC13" s="7"/>
      <c r="CD13" s="6">
        <f>ROUND(AL13+AP13+AT13+BJ13+BZ13,5)</f>
        <v>25000</v>
      </c>
      <c r="CE13" s="7"/>
      <c r="CF13" s="6">
        <v>0</v>
      </c>
      <c r="CG13" s="7"/>
      <c r="CH13" s="7"/>
      <c r="CI13" s="7"/>
      <c r="CJ13" s="6">
        <v>0</v>
      </c>
      <c r="CK13" s="7"/>
      <c r="CL13" s="7"/>
      <c r="CM13" s="7"/>
      <c r="CN13" s="6">
        <v>0</v>
      </c>
      <c r="CO13" s="7"/>
      <c r="CP13" s="7"/>
      <c r="CQ13" s="7"/>
      <c r="CR13" s="6">
        <f>ROUND(CF13+CJ13+CN13,5)</f>
        <v>0</v>
      </c>
      <c r="CS13" s="7"/>
      <c r="CT13" s="7"/>
      <c r="CU13" s="7"/>
      <c r="CV13" s="6">
        <v>0</v>
      </c>
      <c r="CW13" s="7"/>
      <c r="CX13" s="6">
        <v>0</v>
      </c>
      <c r="CY13" s="7"/>
      <c r="CZ13" s="6">
        <f>ROUND(P13+T13+CB13+CR13+CV13,5)</f>
        <v>3140</v>
      </c>
      <c r="DA13" s="7"/>
      <c r="DB13" s="6">
        <f>ROUND(R13+V13+CD13+CT13+CX13,5)</f>
        <v>25000</v>
      </c>
    </row>
    <row r="14" spans="1:106" x14ac:dyDescent="0.25">
      <c r="A14" s="2"/>
      <c r="B14" s="2"/>
      <c r="C14" s="2"/>
      <c r="D14" s="2"/>
      <c r="E14" s="2"/>
      <c r="F14" s="2" t="s">
        <v>43</v>
      </c>
      <c r="G14" s="2"/>
      <c r="H14" s="6">
        <v>118.85</v>
      </c>
      <c r="I14" s="7"/>
      <c r="J14" s="6"/>
      <c r="K14" s="7"/>
      <c r="L14" s="6">
        <v>0</v>
      </c>
      <c r="M14" s="7"/>
      <c r="N14" s="6"/>
      <c r="O14" s="7"/>
      <c r="P14" s="6">
        <f>ROUND(H14+L14,5)</f>
        <v>118.85</v>
      </c>
      <c r="Q14" s="7"/>
      <c r="R14" s="6"/>
      <c r="S14" s="7"/>
      <c r="T14" s="6">
        <v>0</v>
      </c>
      <c r="U14" s="7"/>
      <c r="V14" s="6"/>
      <c r="W14" s="7"/>
      <c r="X14" s="6">
        <v>0</v>
      </c>
      <c r="Y14" s="7"/>
      <c r="Z14" s="6"/>
      <c r="AA14" s="7"/>
      <c r="AB14" s="6">
        <v>0</v>
      </c>
      <c r="AC14" s="7"/>
      <c r="AD14" s="6"/>
      <c r="AE14" s="7"/>
      <c r="AF14" s="6">
        <v>0</v>
      </c>
      <c r="AG14" s="7"/>
      <c r="AH14" s="7"/>
      <c r="AI14" s="7"/>
      <c r="AJ14" s="6">
        <f>ROUND(X14+AB14+AF14,5)</f>
        <v>0</v>
      </c>
      <c r="AK14" s="7"/>
      <c r="AL14" s="6"/>
      <c r="AM14" s="7"/>
      <c r="AN14" s="6">
        <v>0</v>
      </c>
      <c r="AO14" s="7"/>
      <c r="AP14" s="6"/>
      <c r="AQ14" s="7"/>
      <c r="AR14" s="6">
        <v>161.1</v>
      </c>
      <c r="AS14" s="7"/>
      <c r="AT14" s="6"/>
      <c r="AU14" s="7"/>
      <c r="AV14" s="6">
        <v>0</v>
      </c>
      <c r="AW14" s="7"/>
      <c r="AX14" s="6"/>
      <c r="AY14" s="7"/>
      <c r="AZ14" s="6">
        <v>0</v>
      </c>
      <c r="BA14" s="7"/>
      <c r="BB14" s="6"/>
      <c r="BC14" s="7"/>
      <c r="BD14" s="6">
        <v>0</v>
      </c>
      <c r="BE14" s="7"/>
      <c r="BF14" s="7"/>
      <c r="BG14" s="7"/>
      <c r="BH14" s="6">
        <f>ROUND(AV14+AZ14+BD14,5)</f>
        <v>0</v>
      </c>
      <c r="BI14" s="7"/>
      <c r="BJ14" s="6"/>
      <c r="BK14" s="7"/>
      <c r="BL14" s="6">
        <v>0</v>
      </c>
      <c r="BM14" s="7"/>
      <c r="BN14" s="6"/>
      <c r="BO14" s="7"/>
      <c r="BP14" s="6">
        <v>0</v>
      </c>
      <c r="BQ14" s="7"/>
      <c r="BR14" s="6"/>
      <c r="BS14" s="7"/>
      <c r="BT14" s="6">
        <v>0</v>
      </c>
      <c r="BU14" s="7"/>
      <c r="BV14" s="6"/>
      <c r="BW14" s="7"/>
      <c r="BX14" s="6">
        <f>ROUND(BL14+BP14+BT14,5)</f>
        <v>0</v>
      </c>
      <c r="BY14" s="7"/>
      <c r="BZ14" s="6"/>
      <c r="CA14" s="7"/>
      <c r="CB14" s="6">
        <f>ROUND(AJ14+AN14+AR14+BH14+BX14,5)</f>
        <v>161.1</v>
      </c>
      <c r="CC14" s="7"/>
      <c r="CD14" s="6"/>
      <c r="CE14" s="7"/>
      <c r="CF14" s="6">
        <v>0</v>
      </c>
      <c r="CG14" s="7"/>
      <c r="CH14" s="7"/>
      <c r="CI14" s="7"/>
      <c r="CJ14" s="6">
        <v>0</v>
      </c>
      <c r="CK14" s="7"/>
      <c r="CL14" s="7"/>
      <c r="CM14" s="7"/>
      <c r="CN14" s="6">
        <v>0</v>
      </c>
      <c r="CO14" s="7"/>
      <c r="CP14" s="7"/>
      <c r="CQ14" s="7"/>
      <c r="CR14" s="6">
        <f>ROUND(CF14+CJ14+CN14,5)</f>
        <v>0</v>
      </c>
      <c r="CS14" s="7"/>
      <c r="CT14" s="7"/>
      <c r="CU14" s="7"/>
      <c r="CV14" s="6">
        <v>0</v>
      </c>
      <c r="CW14" s="7"/>
      <c r="CX14" s="6">
        <v>0</v>
      </c>
      <c r="CY14" s="7"/>
      <c r="CZ14" s="6">
        <f>ROUND(P14+T14+CB14+CR14+CV14,5)</f>
        <v>279.95</v>
      </c>
      <c r="DA14" s="7"/>
      <c r="DB14" s="6">
        <f>ROUND(R14+V14+CD14+CT14+CX14,5)</f>
        <v>0</v>
      </c>
    </row>
    <row r="15" spans="1:106" ht="15.75" thickBot="1" x14ac:dyDescent="0.3">
      <c r="A15" s="2"/>
      <c r="B15" s="2"/>
      <c r="C15" s="2"/>
      <c r="D15" s="2"/>
      <c r="E15" s="2"/>
      <c r="F15" s="2" t="s">
        <v>44</v>
      </c>
      <c r="G15" s="2"/>
      <c r="H15" s="8">
        <v>0</v>
      </c>
      <c r="I15" s="7"/>
      <c r="J15" s="6"/>
      <c r="K15" s="7"/>
      <c r="L15" s="8">
        <v>0</v>
      </c>
      <c r="M15" s="7"/>
      <c r="N15" s="6"/>
      <c r="O15" s="7"/>
      <c r="P15" s="8">
        <f>ROUND(H15+L15,5)</f>
        <v>0</v>
      </c>
      <c r="Q15" s="7"/>
      <c r="R15" s="6"/>
      <c r="S15" s="7"/>
      <c r="T15" s="8">
        <v>0</v>
      </c>
      <c r="U15" s="7"/>
      <c r="V15" s="8"/>
      <c r="W15" s="7"/>
      <c r="X15" s="8">
        <v>0</v>
      </c>
      <c r="Y15" s="7"/>
      <c r="Z15" s="6"/>
      <c r="AA15" s="7"/>
      <c r="AB15" s="8">
        <v>0</v>
      </c>
      <c r="AC15" s="7"/>
      <c r="AD15" s="6"/>
      <c r="AE15" s="7"/>
      <c r="AF15" s="8">
        <v>0</v>
      </c>
      <c r="AG15" s="7"/>
      <c r="AH15" s="7"/>
      <c r="AI15" s="7"/>
      <c r="AJ15" s="8">
        <f>ROUND(X15+AB15+AF15,5)</f>
        <v>0</v>
      </c>
      <c r="AK15" s="7"/>
      <c r="AL15" s="6"/>
      <c r="AM15" s="7"/>
      <c r="AN15" s="8">
        <v>0</v>
      </c>
      <c r="AO15" s="7"/>
      <c r="AP15" s="6"/>
      <c r="AQ15" s="7"/>
      <c r="AR15" s="8">
        <v>0</v>
      </c>
      <c r="AS15" s="7"/>
      <c r="AT15" s="6"/>
      <c r="AU15" s="7"/>
      <c r="AV15" s="8">
        <v>0</v>
      </c>
      <c r="AW15" s="7"/>
      <c r="AX15" s="6"/>
      <c r="AY15" s="7"/>
      <c r="AZ15" s="8">
        <v>0</v>
      </c>
      <c r="BA15" s="7"/>
      <c r="BB15" s="8">
        <v>5750</v>
      </c>
      <c r="BC15" s="7"/>
      <c r="BD15" s="8">
        <v>0</v>
      </c>
      <c r="BE15" s="7"/>
      <c r="BF15" s="7"/>
      <c r="BG15" s="7"/>
      <c r="BH15" s="8">
        <f>ROUND(AV15+AZ15+BD15,5)</f>
        <v>0</v>
      </c>
      <c r="BI15" s="7"/>
      <c r="BJ15" s="8">
        <f>ROUND(AX15+BB15+BF15,5)</f>
        <v>5750</v>
      </c>
      <c r="BK15" s="7"/>
      <c r="BL15" s="8">
        <v>0</v>
      </c>
      <c r="BM15" s="7"/>
      <c r="BN15" s="6"/>
      <c r="BO15" s="7"/>
      <c r="BP15" s="8">
        <v>0</v>
      </c>
      <c r="BQ15" s="7"/>
      <c r="BR15" s="8"/>
      <c r="BS15" s="7"/>
      <c r="BT15" s="8">
        <v>0</v>
      </c>
      <c r="BU15" s="7"/>
      <c r="BV15" s="8"/>
      <c r="BW15" s="7"/>
      <c r="BX15" s="8">
        <f>ROUND(BL15+BP15+BT15,5)</f>
        <v>0</v>
      </c>
      <c r="BY15" s="7"/>
      <c r="BZ15" s="8"/>
      <c r="CA15" s="7"/>
      <c r="CB15" s="8">
        <f>ROUND(AJ15+AN15+AR15+BH15+BX15,5)</f>
        <v>0</v>
      </c>
      <c r="CC15" s="7"/>
      <c r="CD15" s="8">
        <f>ROUND(AL15+AP15+AT15+BJ15+BZ15,5)</f>
        <v>5750</v>
      </c>
      <c r="CE15" s="7"/>
      <c r="CF15" s="8">
        <v>0</v>
      </c>
      <c r="CG15" s="7"/>
      <c r="CH15" s="7"/>
      <c r="CI15" s="7"/>
      <c r="CJ15" s="8">
        <v>0</v>
      </c>
      <c r="CK15" s="7"/>
      <c r="CL15" s="7"/>
      <c r="CM15" s="7"/>
      <c r="CN15" s="8">
        <v>0</v>
      </c>
      <c r="CO15" s="7"/>
      <c r="CP15" s="7"/>
      <c r="CQ15" s="7"/>
      <c r="CR15" s="8">
        <f>ROUND(CF15+CJ15+CN15,5)</f>
        <v>0</v>
      </c>
      <c r="CS15" s="7"/>
      <c r="CT15" s="7"/>
      <c r="CU15" s="7"/>
      <c r="CV15" s="8">
        <v>0</v>
      </c>
      <c r="CW15" s="7"/>
      <c r="CX15" s="8">
        <v>0</v>
      </c>
      <c r="CY15" s="7"/>
      <c r="CZ15" s="8">
        <f>ROUND(P15+T15+CB15+CR15+CV15,5)</f>
        <v>0</v>
      </c>
      <c r="DA15" s="7"/>
      <c r="DB15" s="8">
        <f>ROUND(R15+V15+CD15+CT15+CX15,5)</f>
        <v>5750</v>
      </c>
    </row>
    <row r="16" spans="1:106" x14ac:dyDescent="0.25">
      <c r="A16" s="2"/>
      <c r="B16" s="2"/>
      <c r="C16" s="2"/>
      <c r="D16" s="2"/>
      <c r="E16" s="2" t="s">
        <v>45</v>
      </c>
      <c r="F16" s="2"/>
      <c r="G16" s="2"/>
      <c r="H16" s="6">
        <f>ROUND(SUM(H11:H15),5)</f>
        <v>118.85</v>
      </c>
      <c r="I16" s="7"/>
      <c r="J16" s="6"/>
      <c r="K16" s="7"/>
      <c r="L16" s="6">
        <f>ROUND(SUM(L11:L15),5)</f>
        <v>0</v>
      </c>
      <c r="M16" s="7"/>
      <c r="N16" s="6"/>
      <c r="O16" s="7"/>
      <c r="P16" s="6">
        <f>ROUND(H16+L16,5)</f>
        <v>118.85</v>
      </c>
      <c r="Q16" s="7"/>
      <c r="R16" s="6"/>
      <c r="S16" s="7"/>
      <c r="T16" s="6">
        <f>ROUND(SUM(T11:T15),5)</f>
        <v>12813</v>
      </c>
      <c r="U16" s="7"/>
      <c r="V16" s="6">
        <f>ROUND(SUM(V11:V15),5)</f>
        <v>90000</v>
      </c>
      <c r="W16" s="7"/>
      <c r="X16" s="6">
        <f>ROUND(SUM(X11:X15),5)</f>
        <v>0</v>
      </c>
      <c r="Y16" s="7"/>
      <c r="Z16" s="6"/>
      <c r="AA16" s="7"/>
      <c r="AB16" s="6">
        <f>ROUND(SUM(AB11:AB15),5)</f>
        <v>0</v>
      </c>
      <c r="AC16" s="7"/>
      <c r="AD16" s="6"/>
      <c r="AE16" s="7"/>
      <c r="AF16" s="6">
        <f>ROUND(SUM(AF11:AF15),5)</f>
        <v>0</v>
      </c>
      <c r="AG16" s="7"/>
      <c r="AH16" s="7"/>
      <c r="AI16" s="7"/>
      <c r="AJ16" s="6">
        <f>ROUND(X16+AB16+AF16,5)</f>
        <v>0</v>
      </c>
      <c r="AK16" s="7"/>
      <c r="AL16" s="6"/>
      <c r="AM16" s="7"/>
      <c r="AN16" s="6">
        <f>ROUND(SUM(AN11:AN15),5)</f>
        <v>0</v>
      </c>
      <c r="AO16" s="7"/>
      <c r="AP16" s="6"/>
      <c r="AQ16" s="7"/>
      <c r="AR16" s="6">
        <f>ROUND(SUM(AR11:AR15),5)</f>
        <v>161.1</v>
      </c>
      <c r="AS16" s="7"/>
      <c r="AT16" s="6"/>
      <c r="AU16" s="7"/>
      <c r="AV16" s="6">
        <f>ROUND(SUM(AV11:AV15),5)</f>
        <v>0</v>
      </c>
      <c r="AW16" s="7"/>
      <c r="AX16" s="6"/>
      <c r="AY16" s="7"/>
      <c r="AZ16" s="6">
        <f>ROUND(SUM(AZ11:AZ15),5)</f>
        <v>0</v>
      </c>
      <c r="BA16" s="7"/>
      <c r="BB16" s="6">
        <f>ROUND(SUM(BB11:BB15),5)</f>
        <v>5750</v>
      </c>
      <c r="BC16" s="7"/>
      <c r="BD16" s="6">
        <f>ROUND(SUM(BD11:BD15),5)</f>
        <v>0</v>
      </c>
      <c r="BE16" s="7"/>
      <c r="BF16" s="7"/>
      <c r="BG16" s="7"/>
      <c r="BH16" s="6">
        <f>ROUND(AV16+AZ16+BD16,5)</f>
        <v>0</v>
      </c>
      <c r="BI16" s="7"/>
      <c r="BJ16" s="6">
        <f>ROUND(AX16+BB16+BF16,5)</f>
        <v>5750</v>
      </c>
      <c r="BK16" s="7"/>
      <c r="BL16" s="6">
        <f>ROUND(SUM(BL11:BL15),5)</f>
        <v>3000</v>
      </c>
      <c r="BM16" s="7"/>
      <c r="BN16" s="6"/>
      <c r="BO16" s="7"/>
      <c r="BP16" s="6">
        <f>ROUND(SUM(BP11:BP15),5)</f>
        <v>140</v>
      </c>
      <c r="BQ16" s="7"/>
      <c r="BR16" s="6">
        <f>ROUND(SUM(BR11:BR15),5)</f>
        <v>25000</v>
      </c>
      <c r="BS16" s="7"/>
      <c r="BT16" s="6">
        <f>ROUND(SUM(BT11:BT15),5)</f>
        <v>0</v>
      </c>
      <c r="BU16" s="7"/>
      <c r="BV16" s="6">
        <f>ROUND(SUM(BV11:BV15),5)</f>
        <v>7500</v>
      </c>
      <c r="BW16" s="7"/>
      <c r="BX16" s="6">
        <f>ROUND(BL16+BP16+BT16,5)</f>
        <v>3140</v>
      </c>
      <c r="BY16" s="7"/>
      <c r="BZ16" s="6">
        <f>ROUND(BN16+BR16+BV16,5)</f>
        <v>32500</v>
      </c>
      <c r="CA16" s="7"/>
      <c r="CB16" s="6">
        <f>ROUND(AJ16+AN16+AR16+BH16+BX16,5)</f>
        <v>3301.1</v>
      </c>
      <c r="CC16" s="7"/>
      <c r="CD16" s="6">
        <f>ROUND(AL16+AP16+AT16+BJ16+BZ16,5)</f>
        <v>38250</v>
      </c>
      <c r="CE16" s="7"/>
      <c r="CF16" s="6">
        <f>ROUND(SUM(CF11:CF15),5)</f>
        <v>0</v>
      </c>
      <c r="CG16" s="7"/>
      <c r="CH16" s="7"/>
      <c r="CI16" s="7"/>
      <c r="CJ16" s="6">
        <f>ROUND(SUM(CJ11:CJ15),5)</f>
        <v>0</v>
      </c>
      <c r="CK16" s="7"/>
      <c r="CL16" s="7"/>
      <c r="CM16" s="7"/>
      <c r="CN16" s="6">
        <f>ROUND(SUM(CN11:CN15),5)</f>
        <v>0</v>
      </c>
      <c r="CO16" s="7"/>
      <c r="CP16" s="7"/>
      <c r="CQ16" s="7"/>
      <c r="CR16" s="6">
        <f>ROUND(CF16+CJ16+CN16,5)</f>
        <v>0</v>
      </c>
      <c r="CS16" s="7"/>
      <c r="CT16" s="7"/>
      <c r="CU16" s="7"/>
      <c r="CV16" s="6">
        <f>ROUND(SUM(CV11:CV15),5)</f>
        <v>0</v>
      </c>
      <c r="CW16" s="7"/>
      <c r="CX16" s="6">
        <f>ROUND(SUM(CX11:CX15),5)</f>
        <v>0</v>
      </c>
      <c r="CY16" s="7"/>
      <c r="CZ16" s="6">
        <f>ROUND(P16+T16+CB16+CR16+CV16,5)</f>
        <v>16232.95</v>
      </c>
      <c r="DA16" s="7"/>
      <c r="DB16" s="6">
        <f>ROUND(R16+V16+CD16+CT16+CX16,5)</f>
        <v>128250</v>
      </c>
    </row>
    <row r="17" spans="1:106" x14ac:dyDescent="0.25">
      <c r="A17" s="2"/>
      <c r="B17" s="2"/>
      <c r="C17" s="2"/>
      <c r="D17" s="2"/>
      <c r="E17" s="2" t="s">
        <v>46</v>
      </c>
      <c r="F17" s="2"/>
      <c r="G17" s="2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7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7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7"/>
      <c r="CI17" s="7"/>
      <c r="CJ17" s="6"/>
      <c r="CK17" s="7"/>
      <c r="CL17" s="7"/>
      <c r="CM17" s="7"/>
      <c r="CN17" s="6"/>
      <c r="CO17" s="7"/>
      <c r="CP17" s="7"/>
      <c r="CQ17" s="7"/>
      <c r="CR17" s="6"/>
      <c r="CS17" s="7"/>
      <c r="CT17" s="7"/>
      <c r="CU17" s="7"/>
      <c r="CV17" s="6"/>
      <c r="CW17" s="7"/>
      <c r="CX17" s="6"/>
      <c r="CY17" s="7"/>
      <c r="CZ17" s="6"/>
      <c r="DA17" s="7"/>
      <c r="DB17" s="6"/>
    </row>
    <row r="18" spans="1:106" x14ac:dyDescent="0.25">
      <c r="A18" s="2"/>
      <c r="B18" s="2"/>
      <c r="C18" s="2"/>
      <c r="D18" s="2"/>
      <c r="E18" s="2"/>
      <c r="F18" s="2" t="s">
        <v>47</v>
      </c>
      <c r="G18" s="2"/>
      <c r="H18" s="6">
        <v>0</v>
      </c>
      <c r="I18" s="7"/>
      <c r="J18" s="6"/>
      <c r="K18" s="7"/>
      <c r="L18" s="6">
        <v>0</v>
      </c>
      <c r="M18" s="7"/>
      <c r="N18" s="6"/>
      <c r="O18" s="7"/>
      <c r="P18" s="6">
        <f>ROUND(H18+L18,5)</f>
        <v>0</v>
      </c>
      <c r="Q18" s="7"/>
      <c r="R18" s="6"/>
      <c r="S18" s="7"/>
      <c r="T18" s="6">
        <v>80.17</v>
      </c>
      <c r="U18" s="7"/>
      <c r="V18" s="6">
        <v>3000</v>
      </c>
      <c r="W18" s="7"/>
      <c r="X18" s="6">
        <v>0</v>
      </c>
      <c r="Y18" s="7"/>
      <c r="Z18" s="6"/>
      <c r="AA18" s="7"/>
      <c r="AB18" s="6">
        <v>0</v>
      </c>
      <c r="AC18" s="7"/>
      <c r="AD18" s="6"/>
      <c r="AE18" s="7"/>
      <c r="AF18" s="6">
        <v>0</v>
      </c>
      <c r="AG18" s="7"/>
      <c r="AH18" s="7"/>
      <c r="AI18" s="7"/>
      <c r="AJ18" s="6">
        <f>ROUND(X18+AB18+AF18,5)</f>
        <v>0</v>
      </c>
      <c r="AK18" s="7"/>
      <c r="AL18" s="6"/>
      <c r="AM18" s="7"/>
      <c r="AN18" s="6">
        <v>0</v>
      </c>
      <c r="AO18" s="7"/>
      <c r="AP18" s="6"/>
      <c r="AQ18" s="7"/>
      <c r="AR18" s="6">
        <v>0</v>
      </c>
      <c r="AS18" s="7"/>
      <c r="AT18" s="6"/>
      <c r="AU18" s="7"/>
      <c r="AV18" s="6">
        <v>0</v>
      </c>
      <c r="AW18" s="7"/>
      <c r="AX18" s="6"/>
      <c r="AY18" s="7"/>
      <c r="AZ18" s="6">
        <v>0</v>
      </c>
      <c r="BA18" s="7"/>
      <c r="BB18" s="6"/>
      <c r="BC18" s="7"/>
      <c r="BD18" s="6">
        <v>0</v>
      </c>
      <c r="BE18" s="7"/>
      <c r="BF18" s="7"/>
      <c r="BG18" s="7"/>
      <c r="BH18" s="6">
        <f>ROUND(AV18+AZ18+BD18,5)</f>
        <v>0</v>
      </c>
      <c r="BI18" s="7"/>
      <c r="BJ18" s="6"/>
      <c r="BK18" s="7"/>
      <c r="BL18" s="6">
        <v>0</v>
      </c>
      <c r="BM18" s="7"/>
      <c r="BN18" s="6"/>
      <c r="BO18" s="7"/>
      <c r="BP18" s="6">
        <v>0</v>
      </c>
      <c r="BQ18" s="7"/>
      <c r="BR18" s="6"/>
      <c r="BS18" s="7"/>
      <c r="BT18" s="6">
        <v>0</v>
      </c>
      <c r="BU18" s="7"/>
      <c r="BV18" s="6"/>
      <c r="BW18" s="7"/>
      <c r="BX18" s="6">
        <f>ROUND(BL18+BP18+BT18,5)</f>
        <v>0</v>
      </c>
      <c r="BY18" s="7"/>
      <c r="BZ18" s="6"/>
      <c r="CA18" s="7"/>
      <c r="CB18" s="6">
        <f>ROUND(AJ18+AN18+AR18+BH18+BX18,5)</f>
        <v>0</v>
      </c>
      <c r="CC18" s="7"/>
      <c r="CD18" s="6"/>
      <c r="CE18" s="7"/>
      <c r="CF18" s="6">
        <v>0</v>
      </c>
      <c r="CG18" s="7"/>
      <c r="CH18" s="7"/>
      <c r="CI18" s="7"/>
      <c r="CJ18" s="6">
        <v>0</v>
      </c>
      <c r="CK18" s="7"/>
      <c r="CL18" s="7"/>
      <c r="CM18" s="7"/>
      <c r="CN18" s="6">
        <v>0</v>
      </c>
      <c r="CO18" s="7"/>
      <c r="CP18" s="7"/>
      <c r="CQ18" s="7"/>
      <c r="CR18" s="6">
        <f>ROUND(CF18+CJ18+CN18,5)</f>
        <v>0</v>
      </c>
      <c r="CS18" s="7"/>
      <c r="CT18" s="7"/>
      <c r="CU18" s="7"/>
      <c r="CV18" s="6">
        <v>0</v>
      </c>
      <c r="CW18" s="7"/>
      <c r="CX18" s="6">
        <v>0</v>
      </c>
      <c r="CY18" s="7"/>
      <c r="CZ18" s="6">
        <f>ROUND(P18+T18+CB18+CR18+CV18,5)</f>
        <v>80.17</v>
      </c>
      <c r="DA18" s="7"/>
      <c r="DB18" s="6">
        <f>ROUND(R18+V18+CD18+CT18+CX18,5)</f>
        <v>3000</v>
      </c>
    </row>
    <row r="19" spans="1:106" x14ac:dyDescent="0.25">
      <c r="A19" s="2"/>
      <c r="B19" s="2"/>
      <c r="C19" s="2"/>
      <c r="D19" s="2"/>
      <c r="E19" s="2"/>
      <c r="F19" s="2" t="s">
        <v>48</v>
      </c>
      <c r="G19" s="2"/>
      <c r="H19" s="6">
        <v>0</v>
      </c>
      <c r="I19" s="7"/>
      <c r="J19" s="6"/>
      <c r="K19" s="7"/>
      <c r="L19" s="6">
        <v>0</v>
      </c>
      <c r="M19" s="7"/>
      <c r="N19" s="6"/>
      <c r="O19" s="7"/>
      <c r="P19" s="6">
        <f>ROUND(H19+L19,5)</f>
        <v>0</v>
      </c>
      <c r="Q19" s="7"/>
      <c r="R19" s="6"/>
      <c r="S19" s="7"/>
      <c r="T19" s="6">
        <v>2.59</v>
      </c>
      <c r="U19" s="7"/>
      <c r="V19" s="6"/>
      <c r="W19" s="7"/>
      <c r="X19" s="6">
        <v>0</v>
      </c>
      <c r="Y19" s="7"/>
      <c r="Z19" s="6"/>
      <c r="AA19" s="7"/>
      <c r="AB19" s="6">
        <v>0</v>
      </c>
      <c r="AC19" s="7"/>
      <c r="AD19" s="6"/>
      <c r="AE19" s="7"/>
      <c r="AF19" s="6">
        <v>0</v>
      </c>
      <c r="AG19" s="7"/>
      <c r="AH19" s="7"/>
      <c r="AI19" s="7"/>
      <c r="AJ19" s="6">
        <f>ROUND(X19+AB19+AF19,5)</f>
        <v>0</v>
      </c>
      <c r="AK19" s="7"/>
      <c r="AL19" s="6"/>
      <c r="AM19" s="7"/>
      <c r="AN19" s="6">
        <v>0</v>
      </c>
      <c r="AO19" s="7"/>
      <c r="AP19" s="6"/>
      <c r="AQ19" s="7"/>
      <c r="AR19" s="6">
        <v>0</v>
      </c>
      <c r="AS19" s="7"/>
      <c r="AT19" s="6"/>
      <c r="AU19" s="7"/>
      <c r="AV19" s="6">
        <v>0</v>
      </c>
      <c r="AW19" s="7"/>
      <c r="AX19" s="6"/>
      <c r="AY19" s="7"/>
      <c r="AZ19" s="6">
        <v>0</v>
      </c>
      <c r="BA19" s="7"/>
      <c r="BB19" s="6"/>
      <c r="BC19" s="7"/>
      <c r="BD19" s="6">
        <v>0</v>
      </c>
      <c r="BE19" s="7"/>
      <c r="BF19" s="7"/>
      <c r="BG19" s="7"/>
      <c r="BH19" s="6">
        <f>ROUND(AV19+AZ19+BD19,5)</f>
        <v>0</v>
      </c>
      <c r="BI19" s="7"/>
      <c r="BJ19" s="6"/>
      <c r="BK19" s="7"/>
      <c r="BL19" s="6">
        <v>0</v>
      </c>
      <c r="BM19" s="7"/>
      <c r="BN19" s="6"/>
      <c r="BO19" s="7"/>
      <c r="BP19" s="6">
        <v>0</v>
      </c>
      <c r="BQ19" s="7"/>
      <c r="BR19" s="6"/>
      <c r="BS19" s="7"/>
      <c r="BT19" s="6">
        <v>0</v>
      </c>
      <c r="BU19" s="7"/>
      <c r="BV19" s="6"/>
      <c r="BW19" s="7"/>
      <c r="BX19" s="6">
        <f>ROUND(BL19+BP19+BT19,5)</f>
        <v>0</v>
      </c>
      <c r="BY19" s="7"/>
      <c r="BZ19" s="6"/>
      <c r="CA19" s="7"/>
      <c r="CB19" s="6">
        <f>ROUND(AJ19+AN19+AR19+BH19+BX19,5)</f>
        <v>0</v>
      </c>
      <c r="CC19" s="7"/>
      <c r="CD19" s="6"/>
      <c r="CE19" s="7"/>
      <c r="CF19" s="6">
        <v>0</v>
      </c>
      <c r="CG19" s="7"/>
      <c r="CH19" s="7"/>
      <c r="CI19" s="7"/>
      <c r="CJ19" s="6">
        <v>0</v>
      </c>
      <c r="CK19" s="7"/>
      <c r="CL19" s="7"/>
      <c r="CM19" s="7"/>
      <c r="CN19" s="6">
        <v>0</v>
      </c>
      <c r="CO19" s="7"/>
      <c r="CP19" s="7"/>
      <c r="CQ19" s="7"/>
      <c r="CR19" s="6">
        <f>ROUND(CF19+CJ19+CN19,5)</f>
        <v>0</v>
      </c>
      <c r="CS19" s="7"/>
      <c r="CT19" s="7"/>
      <c r="CU19" s="7"/>
      <c r="CV19" s="6">
        <v>0</v>
      </c>
      <c r="CW19" s="7"/>
      <c r="CX19" s="6">
        <v>0</v>
      </c>
      <c r="CY19" s="7"/>
      <c r="CZ19" s="6">
        <f>ROUND(P19+T19+CB19+CR19+CV19,5)</f>
        <v>2.59</v>
      </c>
      <c r="DA19" s="7"/>
      <c r="DB19" s="6">
        <f>ROUND(R19+V19+CD19+CT19+CX19,5)</f>
        <v>0</v>
      </c>
    </row>
    <row r="20" spans="1:106" x14ac:dyDescent="0.25">
      <c r="A20" s="2"/>
      <c r="B20" s="2"/>
      <c r="C20" s="2"/>
      <c r="D20" s="2"/>
      <c r="E20" s="2"/>
      <c r="F20" s="2" t="s">
        <v>49</v>
      </c>
      <c r="G20" s="2"/>
      <c r="H20" s="6">
        <v>0</v>
      </c>
      <c r="I20" s="7"/>
      <c r="J20" s="6"/>
      <c r="K20" s="7"/>
      <c r="L20" s="6">
        <v>0</v>
      </c>
      <c r="M20" s="7"/>
      <c r="N20" s="6">
        <v>6400</v>
      </c>
      <c r="O20" s="7"/>
      <c r="P20" s="6">
        <f>ROUND(H20+L20,5)</f>
        <v>0</v>
      </c>
      <c r="Q20" s="7"/>
      <c r="R20" s="6">
        <f>ROUND(J20+N20,5)</f>
        <v>6400</v>
      </c>
      <c r="S20" s="7"/>
      <c r="T20" s="6">
        <v>0</v>
      </c>
      <c r="U20" s="7"/>
      <c r="V20" s="6"/>
      <c r="W20" s="7"/>
      <c r="X20" s="6">
        <v>0</v>
      </c>
      <c r="Y20" s="7"/>
      <c r="Z20" s="6"/>
      <c r="AA20" s="7"/>
      <c r="AB20" s="6">
        <v>0</v>
      </c>
      <c r="AC20" s="7"/>
      <c r="AD20" s="6"/>
      <c r="AE20" s="7"/>
      <c r="AF20" s="6">
        <v>0</v>
      </c>
      <c r="AG20" s="7"/>
      <c r="AH20" s="7"/>
      <c r="AI20" s="7"/>
      <c r="AJ20" s="6">
        <f>ROUND(X20+AB20+AF20,5)</f>
        <v>0</v>
      </c>
      <c r="AK20" s="7"/>
      <c r="AL20" s="6"/>
      <c r="AM20" s="7"/>
      <c r="AN20" s="6">
        <v>0</v>
      </c>
      <c r="AO20" s="7"/>
      <c r="AP20" s="6"/>
      <c r="AQ20" s="7"/>
      <c r="AR20" s="6">
        <v>0</v>
      </c>
      <c r="AS20" s="7"/>
      <c r="AT20" s="6"/>
      <c r="AU20" s="7"/>
      <c r="AV20" s="6">
        <v>0</v>
      </c>
      <c r="AW20" s="7"/>
      <c r="AX20" s="6"/>
      <c r="AY20" s="7"/>
      <c r="AZ20" s="6">
        <v>0</v>
      </c>
      <c r="BA20" s="7"/>
      <c r="BB20" s="6"/>
      <c r="BC20" s="7"/>
      <c r="BD20" s="6">
        <v>0</v>
      </c>
      <c r="BE20" s="7"/>
      <c r="BF20" s="7"/>
      <c r="BG20" s="7"/>
      <c r="BH20" s="6">
        <f>ROUND(AV20+AZ20+BD20,5)</f>
        <v>0</v>
      </c>
      <c r="BI20" s="7"/>
      <c r="BJ20" s="6"/>
      <c r="BK20" s="7"/>
      <c r="BL20" s="6">
        <v>0</v>
      </c>
      <c r="BM20" s="7"/>
      <c r="BN20" s="6"/>
      <c r="BO20" s="7"/>
      <c r="BP20" s="6">
        <v>0</v>
      </c>
      <c r="BQ20" s="7"/>
      <c r="BR20" s="6"/>
      <c r="BS20" s="7"/>
      <c r="BT20" s="6">
        <v>0</v>
      </c>
      <c r="BU20" s="7"/>
      <c r="BV20" s="6"/>
      <c r="BW20" s="7"/>
      <c r="BX20" s="6">
        <f>ROUND(BL20+BP20+BT20,5)</f>
        <v>0</v>
      </c>
      <c r="BY20" s="7"/>
      <c r="BZ20" s="6"/>
      <c r="CA20" s="7"/>
      <c r="CB20" s="6">
        <f>ROUND(AJ20+AN20+AR20+BH20+BX20,5)</f>
        <v>0</v>
      </c>
      <c r="CC20" s="7"/>
      <c r="CD20" s="6"/>
      <c r="CE20" s="7"/>
      <c r="CF20" s="6">
        <v>0</v>
      </c>
      <c r="CG20" s="7"/>
      <c r="CH20" s="7"/>
      <c r="CI20" s="7"/>
      <c r="CJ20" s="6">
        <v>0</v>
      </c>
      <c r="CK20" s="7"/>
      <c r="CL20" s="7"/>
      <c r="CM20" s="7"/>
      <c r="CN20" s="6">
        <v>0</v>
      </c>
      <c r="CO20" s="7"/>
      <c r="CP20" s="7"/>
      <c r="CQ20" s="7"/>
      <c r="CR20" s="6">
        <f>ROUND(CF20+CJ20+CN20,5)</f>
        <v>0</v>
      </c>
      <c r="CS20" s="7"/>
      <c r="CT20" s="7"/>
      <c r="CU20" s="7"/>
      <c r="CV20" s="6">
        <v>0</v>
      </c>
      <c r="CW20" s="7"/>
      <c r="CX20" s="6">
        <v>0</v>
      </c>
      <c r="CY20" s="7"/>
      <c r="CZ20" s="6">
        <f>ROUND(P20+T20+CB20+CR20+CV20,5)</f>
        <v>0</v>
      </c>
      <c r="DA20" s="7"/>
      <c r="DB20" s="6">
        <f>ROUND(R20+V20+CD20+CT20+CX20,5)</f>
        <v>6400</v>
      </c>
    </row>
    <row r="21" spans="1:106" x14ac:dyDescent="0.25">
      <c r="A21" s="2"/>
      <c r="B21" s="2"/>
      <c r="C21" s="2"/>
      <c r="D21" s="2"/>
      <c r="E21" s="2"/>
      <c r="F21" s="2" t="s">
        <v>50</v>
      </c>
      <c r="G21" s="2"/>
      <c r="H21" s="6">
        <v>0</v>
      </c>
      <c r="I21" s="7"/>
      <c r="J21" s="6"/>
      <c r="K21" s="7"/>
      <c r="L21" s="6">
        <v>0</v>
      </c>
      <c r="M21" s="7"/>
      <c r="N21" s="6"/>
      <c r="O21" s="7"/>
      <c r="P21" s="6">
        <f>ROUND(H21+L21,5)</f>
        <v>0</v>
      </c>
      <c r="Q21" s="7"/>
      <c r="R21" s="6"/>
      <c r="S21" s="7"/>
      <c r="T21" s="6">
        <v>0</v>
      </c>
      <c r="U21" s="7"/>
      <c r="V21" s="6"/>
      <c r="W21" s="7"/>
      <c r="X21" s="6">
        <v>0</v>
      </c>
      <c r="Y21" s="7"/>
      <c r="Z21" s="6"/>
      <c r="AA21" s="7"/>
      <c r="AB21" s="6">
        <v>0</v>
      </c>
      <c r="AC21" s="7"/>
      <c r="AD21" s="6"/>
      <c r="AE21" s="7"/>
      <c r="AF21" s="6">
        <v>0</v>
      </c>
      <c r="AG21" s="7"/>
      <c r="AH21" s="7"/>
      <c r="AI21" s="7"/>
      <c r="AJ21" s="6">
        <f>ROUND(X21+AB21+AF21,5)</f>
        <v>0</v>
      </c>
      <c r="AK21" s="7"/>
      <c r="AL21" s="6"/>
      <c r="AM21" s="7"/>
      <c r="AN21" s="6">
        <v>0</v>
      </c>
      <c r="AO21" s="7"/>
      <c r="AP21" s="6"/>
      <c r="AQ21" s="7"/>
      <c r="AR21" s="6">
        <v>0</v>
      </c>
      <c r="AS21" s="7"/>
      <c r="AT21" s="6"/>
      <c r="AU21" s="7"/>
      <c r="AV21" s="6">
        <v>0</v>
      </c>
      <c r="AW21" s="7"/>
      <c r="AX21" s="6"/>
      <c r="AY21" s="7"/>
      <c r="AZ21" s="6">
        <v>0</v>
      </c>
      <c r="BA21" s="7"/>
      <c r="BB21" s="6"/>
      <c r="BC21" s="7"/>
      <c r="BD21" s="6">
        <v>0</v>
      </c>
      <c r="BE21" s="7"/>
      <c r="BF21" s="7"/>
      <c r="BG21" s="7"/>
      <c r="BH21" s="6">
        <f>ROUND(AV21+AZ21+BD21,5)</f>
        <v>0</v>
      </c>
      <c r="BI21" s="7"/>
      <c r="BJ21" s="6"/>
      <c r="BK21" s="7"/>
      <c r="BL21" s="6">
        <v>0</v>
      </c>
      <c r="BM21" s="7"/>
      <c r="BN21" s="6"/>
      <c r="BO21" s="7"/>
      <c r="BP21" s="6">
        <v>0</v>
      </c>
      <c r="BQ21" s="7"/>
      <c r="BR21" s="6"/>
      <c r="BS21" s="7"/>
      <c r="BT21" s="6">
        <v>0</v>
      </c>
      <c r="BU21" s="7"/>
      <c r="BV21" s="6"/>
      <c r="BW21" s="7"/>
      <c r="BX21" s="6">
        <f>ROUND(BL21+BP21+BT21,5)</f>
        <v>0</v>
      </c>
      <c r="BY21" s="7"/>
      <c r="BZ21" s="6"/>
      <c r="CA21" s="7"/>
      <c r="CB21" s="6">
        <f>ROUND(AJ21+AN21+AR21+BH21+BX21,5)</f>
        <v>0</v>
      </c>
      <c r="CC21" s="7"/>
      <c r="CD21" s="6"/>
      <c r="CE21" s="7"/>
      <c r="CF21" s="6">
        <v>0</v>
      </c>
      <c r="CG21" s="7"/>
      <c r="CH21" s="7"/>
      <c r="CI21" s="7"/>
      <c r="CJ21" s="6">
        <v>0</v>
      </c>
      <c r="CK21" s="7"/>
      <c r="CL21" s="7"/>
      <c r="CM21" s="7"/>
      <c r="CN21" s="6">
        <v>0</v>
      </c>
      <c r="CO21" s="7"/>
      <c r="CP21" s="7"/>
      <c r="CQ21" s="7"/>
      <c r="CR21" s="6">
        <f>ROUND(CF21+CJ21+CN21,5)</f>
        <v>0</v>
      </c>
      <c r="CS21" s="7"/>
      <c r="CT21" s="7"/>
      <c r="CU21" s="7"/>
      <c r="CV21" s="6">
        <v>0</v>
      </c>
      <c r="CW21" s="7"/>
      <c r="CX21" s="6">
        <v>0</v>
      </c>
      <c r="CY21" s="7"/>
      <c r="CZ21" s="6">
        <f>ROUND(P21+T21+CB21+CR21+CV21,5)</f>
        <v>0</v>
      </c>
      <c r="DA21" s="7"/>
      <c r="DB21" s="6">
        <f>ROUND(R21+V21+CD21+CT21+CX21,5)</f>
        <v>0</v>
      </c>
    </row>
    <row r="22" spans="1:106" x14ac:dyDescent="0.25">
      <c r="A22" s="2"/>
      <c r="B22" s="2"/>
      <c r="C22" s="2"/>
      <c r="D22" s="2"/>
      <c r="E22" s="2"/>
      <c r="F22" s="2" t="s">
        <v>51</v>
      </c>
      <c r="G22" s="2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7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7"/>
      <c r="BB22" s="6"/>
      <c r="BC22" s="7"/>
      <c r="BD22" s="6"/>
      <c r="BE22" s="7"/>
      <c r="BF22" s="7"/>
      <c r="BG22" s="7"/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7"/>
      <c r="CI22" s="7"/>
      <c r="CJ22" s="6"/>
      <c r="CK22" s="7"/>
      <c r="CL22" s="7"/>
      <c r="CM22" s="7"/>
      <c r="CN22" s="6"/>
      <c r="CO22" s="7"/>
      <c r="CP22" s="7"/>
      <c r="CQ22" s="7"/>
      <c r="CR22" s="6"/>
      <c r="CS22" s="7"/>
      <c r="CT22" s="7"/>
      <c r="CU22" s="7"/>
      <c r="CV22" s="6"/>
      <c r="CW22" s="7"/>
      <c r="CX22" s="6"/>
      <c r="CY22" s="7"/>
      <c r="CZ22" s="6"/>
      <c r="DA22" s="7"/>
      <c r="DB22" s="6"/>
    </row>
    <row r="23" spans="1:106" x14ac:dyDescent="0.25">
      <c r="A23" s="2"/>
      <c r="B23" s="2"/>
      <c r="C23" s="2"/>
      <c r="D23" s="2"/>
      <c r="E23" s="2"/>
      <c r="F23" s="2"/>
      <c r="G23" s="2" t="s">
        <v>52</v>
      </c>
      <c r="H23" s="6">
        <v>0</v>
      </c>
      <c r="I23" s="7"/>
      <c r="J23" s="6"/>
      <c r="K23" s="7"/>
      <c r="L23" s="6">
        <v>0</v>
      </c>
      <c r="M23" s="7"/>
      <c r="N23" s="6"/>
      <c r="O23" s="7"/>
      <c r="P23" s="6">
        <f t="shared" ref="P23:P30" si="0">ROUND(H23+L23,5)</f>
        <v>0</v>
      </c>
      <c r="Q23" s="7"/>
      <c r="R23" s="6"/>
      <c r="S23" s="7"/>
      <c r="T23" s="6">
        <v>0</v>
      </c>
      <c r="U23" s="7"/>
      <c r="V23" s="6"/>
      <c r="W23" s="7"/>
      <c r="X23" s="6">
        <v>0</v>
      </c>
      <c r="Y23" s="7"/>
      <c r="Z23" s="6"/>
      <c r="AA23" s="7"/>
      <c r="AB23" s="6">
        <v>0</v>
      </c>
      <c r="AC23" s="7"/>
      <c r="AD23" s="6"/>
      <c r="AE23" s="7"/>
      <c r="AF23" s="6">
        <v>0</v>
      </c>
      <c r="AG23" s="7"/>
      <c r="AH23" s="7"/>
      <c r="AI23" s="7"/>
      <c r="AJ23" s="6">
        <f t="shared" ref="AJ23:AJ30" si="1">ROUND(X23+AB23+AF23,5)</f>
        <v>0</v>
      </c>
      <c r="AK23" s="7"/>
      <c r="AL23" s="6"/>
      <c r="AM23" s="7"/>
      <c r="AN23" s="6">
        <v>0</v>
      </c>
      <c r="AO23" s="7"/>
      <c r="AP23" s="6"/>
      <c r="AQ23" s="7"/>
      <c r="AR23" s="6">
        <v>0</v>
      </c>
      <c r="AS23" s="7"/>
      <c r="AT23" s="6"/>
      <c r="AU23" s="7"/>
      <c r="AV23" s="6">
        <f>7496.66+200</f>
        <v>7696.66</v>
      </c>
      <c r="AW23" s="7"/>
      <c r="AX23" s="6">
        <v>25000</v>
      </c>
      <c r="AY23" s="7"/>
      <c r="AZ23" s="6">
        <v>0</v>
      </c>
      <c r="BA23" s="7"/>
      <c r="BB23" s="6"/>
      <c r="BC23" s="7"/>
      <c r="BD23" s="6">
        <f>200-200</f>
        <v>0</v>
      </c>
      <c r="BE23" s="7"/>
      <c r="BF23" s="7"/>
      <c r="BG23" s="7"/>
      <c r="BH23" s="6">
        <f t="shared" ref="BH23:BH30" si="2">ROUND(AV23+AZ23+BD23,5)</f>
        <v>7696.66</v>
      </c>
      <c r="BI23" s="7"/>
      <c r="BJ23" s="6">
        <f>ROUND(AX23+BB23+BF23,5)</f>
        <v>25000</v>
      </c>
      <c r="BK23" s="7"/>
      <c r="BL23" s="6">
        <v>0</v>
      </c>
      <c r="BM23" s="7"/>
      <c r="BN23" s="6"/>
      <c r="BO23" s="7"/>
      <c r="BP23" s="6">
        <v>0</v>
      </c>
      <c r="BQ23" s="7"/>
      <c r="BR23" s="6"/>
      <c r="BS23" s="7"/>
      <c r="BT23" s="6">
        <v>0</v>
      </c>
      <c r="BU23" s="7"/>
      <c r="BV23" s="6"/>
      <c r="BW23" s="7"/>
      <c r="BX23" s="6">
        <f t="shared" ref="BX23:BX30" si="3">ROUND(BL23+BP23+BT23,5)</f>
        <v>0</v>
      </c>
      <c r="BY23" s="7"/>
      <c r="BZ23" s="6"/>
      <c r="CA23" s="7"/>
      <c r="CB23" s="6">
        <f t="shared" ref="CB23:CB30" si="4">ROUND(AJ23+AN23+AR23+BH23+BX23,5)</f>
        <v>7696.66</v>
      </c>
      <c r="CC23" s="7"/>
      <c r="CD23" s="6">
        <f>ROUND(AL23+AP23+AT23+BJ23+BZ23,5)</f>
        <v>25000</v>
      </c>
      <c r="CE23" s="7"/>
      <c r="CF23" s="6">
        <v>0</v>
      </c>
      <c r="CG23" s="7"/>
      <c r="CH23" s="7"/>
      <c r="CI23" s="7"/>
      <c r="CJ23" s="6">
        <v>0</v>
      </c>
      <c r="CK23" s="7"/>
      <c r="CL23" s="7"/>
      <c r="CM23" s="7"/>
      <c r="CN23" s="6">
        <v>0</v>
      </c>
      <c r="CO23" s="7"/>
      <c r="CP23" s="7"/>
      <c r="CQ23" s="7"/>
      <c r="CR23" s="6">
        <f t="shared" ref="CR23:CR30" si="5">ROUND(CF23+CJ23+CN23,5)</f>
        <v>0</v>
      </c>
      <c r="CS23" s="7"/>
      <c r="CT23" s="7"/>
      <c r="CU23" s="7"/>
      <c r="CV23" s="6">
        <v>0</v>
      </c>
      <c r="CW23" s="7"/>
      <c r="CX23" s="6">
        <v>0</v>
      </c>
      <c r="CY23" s="7"/>
      <c r="CZ23" s="6">
        <f t="shared" ref="CZ23:CZ30" si="6">ROUND(P23+T23+CB23+CR23+CV23,5)</f>
        <v>7696.66</v>
      </c>
      <c r="DA23" s="7"/>
      <c r="DB23" s="6">
        <f t="shared" ref="DB23:DB30" si="7">ROUND(R23+V23+CD23+CT23+CX23,5)</f>
        <v>25000</v>
      </c>
    </row>
    <row r="24" spans="1:106" x14ac:dyDescent="0.25">
      <c r="A24" s="2"/>
      <c r="B24" s="2"/>
      <c r="C24" s="2"/>
      <c r="D24" s="2"/>
      <c r="E24" s="2"/>
      <c r="F24" s="2"/>
      <c r="G24" s="2" t="s">
        <v>53</v>
      </c>
      <c r="H24" s="6">
        <v>0</v>
      </c>
      <c r="I24" s="7"/>
      <c r="J24" s="6"/>
      <c r="K24" s="7"/>
      <c r="L24" s="6">
        <v>0</v>
      </c>
      <c r="M24" s="7"/>
      <c r="N24" s="6"/>
      <c r="O24" s="7"/>
      <c r="P24" s="6">
        <f t="shared" si="0"/>
        <v>0</v>
      </c>
      <c r="Q24" s="7"/>
      <c r="R24" s="6"/>
      <c r="S24" s="7"/>
      <c r="T24" s="6">
        <v>0</v>
      </c>
      <c r="U24" s="7"/>
      <c r="V24" s="6"/>
      <c r="W24" s="7"/>
      <c r="X24" s="6">
        <v>0</v>
      </c>
      <c r="Y24" s="7"/>
      <c r="Z24" s="6"/>
      <c r="AA24" s="7"/>
      <c r="AB24" s="6">
        <v>0</v>
      </c>
      <c r="AC24" s="7"/>
      <c r="AD24" s="6"/>
      <c r="AE24" s="7"/>
      <c r="AF24" s="6">
        <v>0</v>
      </c>
      <c r="AG24" s="7"/>
      <c r="AH24" s="7"/>
      <c r="AI24" s="7"/>
      <c r="AJ24" s="6">
        <f t="shared" si="1"/>
        <v>0</v>
      </c>
      <c r="AK24" s="7"/>
      <c r="AL24" s="6"/>
      <c r="AM24" s="7"/>
      <c r="AN24" s="6">
        <v>0</v>
      </c>
      <c r="AO24" s="7"/>
      <c r="AP24" s="6"/>
      <c r="AQ24" s="7"/>
      <c r="AR24" s="6">
        <v>0</v>
      </c>
      <c r="AS24" s="7"/>
      <c r="AT24" s="6"/>
      <c r="AU24" s="7"/>
      <c r="AV24" s="6">
        <v>400</v>
      </c>
      <c r="AW24" s="7"/>
      <c r="AX24" s="6"/>
      <c r="AY24" s="7"/>
      <c r="AZ24" s="6">
        <v>17910</v>
      </c>
      <c r="BA24" s="7"/>
      <c r="BB24" s="6">
        <v>102500</v>
      </c>
      <c r="BC24" s="7"/>
      <c r="BD24" s="6">
        <v>0</v>
      </c>
      <c r="BE24" s="7"/>
      <c r="BF24" s="7"/>
      <c r="BG24" s="7"/>
      <c r="BH24" s="6">
        <f t="shared" si="2"/>
        <v>18310</v>
      </c>
      <c r="BI24" s="7"/>
      <c r="BJ24" s="6">
        <f>ROUND(AX24+BB24+BF24,5)</f>
        <v>102500</v>
      </c>
      <c r="BK24" s="7"/>
      <c r="BL24" s="6">
        <v>0</v>
      </c>
      <c r="BM24" s="7"/>
      <c r="BN24" s="6"/>
      <c r="BO24" s="7"/>
      <c r="BP24" s="6">
        <v>0</v>
      </c>
      <c r="BQ24" s="7"/>
      <c r="BR24" s="6"/>
      <c r="BS24" s="7"/>
      <c r="BT24" s="6">
        <v>0</v>
      </c>
      <c r="BU24" s="7"/>
      <c r="BV24" s="6"/>
      <c r="BW24" s="7"/>
      <c r="BX24" s="6">
        <f t="shared" si="3"/>
        <v>0</v>
      </c>
      <c r="BY24" s="7"/>
      <c r="BZ24" s="6"/>
      <c r="CA24" s="7"/>
      <c r="CB24" s="6">
        <f t="shared" si="4"/>
        <v>18310</v>
      </c>
      <c r="CC24" s="7"/>
      <c r="CD24" s="6">
        <f>ROUND(AL24+AP24+AT24+BJ24+BZ24,5)</f>
        <v>102500</v>
      </c>
      <c r="CE24" s="7"/>
      <c r="CF24" s="6">
        <v>0</v>
      </c>
      <c r="CG24" s="7"/>
      <c r="CH24" s="7"/>
      <c r="CI24" s="7"/>
      <c r="CJ24" s="6">
        <v>0</v>
      </c>
      <c r="CK24" s="7"/>
      <c r="CL24" s="7"/>
      <c r="CM24" s="7"/>
      <c r="CN24" s="6">
        <v>0</v>
      </c>
      <c r="CO24" s="7"/>
      <c r="CP24" s="7"/>
      <c r="CQ24" s="7"/>
      <c r="CR24" s="6">
        <f t="shared" si="5"/>
        <v>0</v>
      </c>
      <c r="CS24" s="7"/>
      <c r="CT24" s="7"/>
      <c r="CU24" s="7"/>
      <c r="CV24" s="6">
        <v>0</v>
      </c>
      <c r="CW24" s="7"/>
      <c r="CX24" s="6">
        <v>0</v>
      </c>
      <c r="CY24" s="7"/>
      <c r="CZ24" s="6">
        <f t="shared" si="6"/>
        <v>18310</v>
      </c>
      <c r="DA24" s="7"/>
      <c r="DB24" s="6">
        <f t="shared" si="7"/>
        <v>102500</v>
      </c>
    </row>
    <row r="25" spans="1:106" ht="15.75" thickBot="1" x14ac:dyDescent="0.3">
      <c r="A25" s="2"/>
      <c r="B25" s="2"/>
      <c r="C25" s="2"/>
      <c r="D25" s="2"/>
      <c r="E25" s="2"/>
      <c r="F25" s="2"/>
      <c r="G25" s="2" t="s">
        <v>54</v>
      </c>
      <c r="H25" s="9">
        <v>0</v>
      </c>
      <c r="I25" s="7"/>
      <c r="J25" s="6"/>
      <c r="K25" s="7"/>
      <c r="L25" s="9">
        <v>0</v>
      </c>
      <c r="M25" s="7"/>
      <c r="N25" s="6"/>
      <c r="O25" s="7"/>
      <c r="P25" s="9">
        <f t="shared" si="0"/>
        <v>0</v>
      </c>
      <c r="Q25" s="7"/>
      <c r="R25" s="6"/>
      <c r="S25" s="7"/>
      <c r="T25" s="9">
        <v>0</v>
      </c>
      <c r="U25" s="7"/>
      <c r="V25" s="6"/>
      <c r="W25" s="7"/>
      <c r="X25" s="9">
        <v>0</v>
      </c>
      <c r="Y25" s="7"/>
      <c r="Z25" s="6"/>
      <c r="AA25" s="7"/>
      <c r="AB25" s="9">
        <v>0</v>
      </c>
      <c r="AC25" s="7"/>
      <c r="AD25" s="6"/>
      <c r="AE25" s="7"/>
      <c r="AF25" s="9">
        <v>0</v>
      </c>
      <c r="AG25" s="7"/>
      <c r="AH25" s="7"/>
      <c r="AI25" s="7"/>
      <c r="AJ25" s="9">
        <f t="shared" si="1"/>
        <v>0</v>
      </c>
      <c r="AK25" s="7"/>
      <c r="AL25" s="6"/>
      <c r="AM25" s="7"/>
      <c r="AN25" s="9">
        <v>0</v>
      </c>
      <c r="AO25" s="7"/>
      <c r="AP25" s="6"/>
      <c r="AQ25" s="7"/>
      <c r="AR25" s="9">
        <v>0</v>
      </c>
      <c r="AS25" s="7"/>
      <c r="AT25" s="6"/>
      <c r="AU25" s="7"/>
      <c r="AV25" s="9">
        <v>0</v>
      </c>
      <c r="AW25" s="7"/>
      <c r="AX25" s="9"/>
      <c r="AY25" s="7"/>
      <c r="AZ25" s="9">
        <v>2000</v>
      </c>
      <c r="BA25" s="7"/>
      <c r="BB25" s="9">
        <v>8000</v>
      </c>
      <c r="BC25" s="7"/>
      <c r="BD25" s="9">
        <v>0</v>
      </c>
      <c r="BE25" s="7"/>
      <c r="BF25" s="7"/>
      <c r="BG25" s="7"/>
      <c r="BH25" s="9">
        <f t="shared" si="2"/>
        <v>2000</v>
      </c>
      <c r="BI25" s="7"/>
      <c r="BJ25" s="9">
        <f>ROUND(AX25+BB25+BF25,5)</f>
        <v>8000</v>
      </c>
      <c r="BK25" s="7"/>
      <c r="BL25" s="9">
        <v>0</v>
      </c>
      <c r="BM25" s="7"/>
      <c r="BN25" s="6"/>
      <c r="BO25" s="7"/>
      <c r="BP25" s="9">
        <v>0</v>
      </c>
      <c r="BQ25" s="7"/>
      <c r="BR25" s="6"/>
      <c r="BS25" s="7"/>
      <c r="BT25" s="9">
        <v>0</v>
      </c>
      <c r="BU25" s="7"/>
      <c r="BV25" s="6"/>
      <c r="BW25" s="7"/>
      <c r="BX25" s="9">
        <f t="shared" si="3"/>
        <v>0</v>
      </c>
      <c r="BY25" s="7"/>
      <c r="BZ25" s="6"/>
      <c r="CA25" s="7"/>
      <c r="CB25" s="9">
        <f t="shared" si="4"/>
        <v>2000</v>
      </c>
      <c r="CC25" s="7"/>
      <c r="CD25" s="9">
        <f>ROUND(AL25+AP25+AT25+BJ25+BZ25,5)</f>
        <v>8000</v>
      </c>
      <c r="CE25" s="7"/>
      <c r="CF25" s="9">
        <v>0</v>
      </c>
      <c r="CG25" s="7"/>
      <c r="CH25" s="7"/>
      <c r="CI25" s="7"/>
      <c r="CJ25" s="9">
        <v>0</v>
      </c>
      <c r="CK25" s="7"/>
      <c r="CL25" s="7"/>
      <c r="CM25" s="7"/>
      <c r="CN25" s="9">
        <v>0</v>
      </c>
      <c r="CO25" s="7"/>
      <c r="CP25" s="7"/>
      <c r="CQ25" s="7"/>
      <c r="CR25" s="9">
        <f t="shared" si="5"/>
        <v>0</v>
      </c>
      <c r="CS25" s="7"/>
      <c r="CT25" s="7"/>
      <c r="CU25" s="7"/>
      <c r="CV25" s="9">
        <v>0</v>
      </c>
      <c r="CW25" s="7"/>
      <c r="CX25" s="9">
        <v>0</v>
      </c>
      <c r="CY25" s="7"/>
      <c r="CZ25" s="9">
        <f t="shared" si="6"/>
        <v>2000</v>
      </c>
      <c r="DA25" s="7"/>
      <c r="DB25" s="9">
        <f t="shared" si="7"/>
        <v>8000</v>
      </c>
    </row>
    <row r="26" spans="1:106" ht="15.75" thickBot="1" x14ac:dyDescent="0.3">
      <c r="A26" s="2"/>
      <c r="B26" s="2"/>
      <c r="C26" s="2"/>
      <c r="D26" s="2"/>
      <c r="E26" s="2"/>
      <c r="F26" s="2" t="s">
        <v>55</v>
      </c>
      <c r="G26" s="2"/>
      <c r="H26" s="10">
        <f>ROUND(SUM(H22:H25),5)</f>
        <v>0</v>
      </c>
      <c r="I26" s="7"/>
      <c r="J26" s="6"/>
      <c r="K26" s="7"/>
      <c r="L26" s="10">
        <f>ROUND(SUM(L22:L25),5)</f>
        <v>0</v>
      </c>
      <c r="M26" s="7"/>
      <c r="N26" s="8"/>
      <c r="O26" s="7"/>
      <c r="P26" s="10">
        <f t="shared" si="0"/>
        <v>0</v>
      </c>
      <c r="Q26" s="7"/>
      <c r="R26" s="8"/>
      <c r="S26" s="7"/>
      <c r="T26" s="10">
        <f>ROUND(SUM(T22:T25),5)</f>
        <v>0</v>
      </c>
      <c r="U26" s="7"/>
      <c r="V26" s="8"/>
      <c r="W26" s="7"/>
      <c r="X26" s="10">
        <f>ROUND(SUM(X22:X25),5)</f>
        <v>0</v>
      </c>
      <c r="Y26" s="7"/>
      <c r="Z26" s="6"/>
      <c r="AA26" s="7"/>
      <c r="AB26" s="10">
        <f>ROUND(SUM(AB22:AB25),5)</f>
        <v>0</v>
      </c>
      <c r="AC26" s="7"/>
      <c r="AD26" s="6"/>
      <c r="AE26" s="7"/>
      <c r="AF26" s="10">
        <f>ROUND(SUM(AF22:AF25),5)</f>
        <v>0</v>
      </c>
      <c r="AG26" s="7"/>
      <c r="AH26" s="7"/>
      <c r="AI26" s="7"/>
      <c r="AJ26" s="10">
        <f t="shared" si="1"/>
        <v>0</v>
      </c>
      <c r="AK26" s="7"/>
      <c r="AL26" s="6"/>
      <c r="AM26" s="7"/>
      <c r="AN26" s="10">
        <f>ROUND(SUM(AN22:AN25),5)</f>
        <v>0</v>
      </c>
      <c r="AO26" s="7"/>
      <c r="AP26" s="6"/>
      <c r="AQ26" s="7"/>
      <c r="AR26" s="10">
        <f>ROUND(SUM(AR22:AR25),5)</f>
        <v>0</v>
      </c>
      <c r="AS26" s="7"/>
      <c r="AT26" s="6"/>
      <c r="AU26" s="7"/>
      <c r="AV26" s="10">
        <f>ROUND(SUM(AV22:AV25),5)</f>
        <v>8096.66</v>
      </c>
      <c r="AW26" s="7"/>
      <c r="AX26" s="10">
        <f>ROUND(SUM(AX22:AX25),5)</f>
        <v>25000</v>
      </c>
      <c r="AY26" s="7"/>
      <c r="AZ26" s="10">
        <f>ROUND(SUM(AZ22:AZ25),5)</f>
        <v>19910</v>
      </c>
      <c r="BA26" s="7"/>
      <c r="BB26" s="10">
        <f>ROUND(SUM(BB22:BB25),5)</f>
        <v>110500</v>
      </c>
      <c r="BC26" s="7"/>
      <c r="BD26" s="10">
        <f>ROUND(SUM(BD22:BD25),5)</f>
        <v>0</v>
      </c>
      <c r="BE26" s="7"/>
      <c r="BF26" s="7"/>
      <c r="BG26" s="7"/>
      <c r="BH26" s="10">
        <f t="shared" si="2"/>
        <v>28006.66</v>
      </c>
      <c r="BI26" s="7"/>
      <c r="BJ26" s="10">
        <f>ROUND(AX26+BB26+BF26,5)</f>
        <v>135500</v>
      </c>
      <c r="BK26" s="7"/>
      <c r="BL26" s="10">
        <f>ROUND(SUM(BL22:BL25),5)</f>
        <v>0</v>
      </c>
      <c r="BM26" s="7"/>
      <c r="BN26" s="6"/>
      <c r="BO26" s="7"/>
      <c r="BP26" s="10">
        <f>ROUND(SUM(BP22:BP25),5)</f>
        <v>0</v>
      </c>
      <c r="BQ26" s="7"/>
      <c r="BR26" s="6"/>
      <c r="BS26" s="7"/>
      <c r="BT26" s="10">
        <f>ROUND(SUM(BT22:BT25),5)</f>
        <v>0</v>
      </c>
      <c r="BU26" s="7"/>
      <c r="BV26" s="6"/>
      <c r="BW26" s="7"/>
      <c r="BX26" s="10">
        <f t="shared" si="3"/>
        <v>0</v>
      </c>
      <c r="BY26" s="7"/>
      <c r="BZ26" s="6"/>
      <c r="CA26" s="7"/>
      <c r="CB26" s="10">
        <f t="shared" si="4"/>
        <v>28006.66</v>
      </c>
      <c r="CC26" s="7"/>
      <c r="CD26" s="10">
        <f>ROUND(AL26+AP26+AT26+BJ26+BZ26,5)</f>
        <v>135500</v>
      </c>
      <c r="CE26" s="7"/>
      <c r="CF26" s="10">
        <f>ROUND(SUM(CF22:CF25),5)</f>
        <v>0</v>
      </c>
      <c r="CG26" s="7"/>
      <c r="CH26" s="7"/>
      <c r="CI26" s="7"/>
      <c r="CJ26" s="10">
        <f>ROUND(SUM(CJ22:CJ25),5)</f>
        <v>0</v>
      </c>
      <c r="CK26" s="7"/>
      <c r="CL26" s="7"/>
      <c r="CM26" s="7"/>
      <c r="CN26" s="10">
        <f>ROUND(SUM(CN22:CN25),5)</f>
        <v>0</v>
      </c>
      <c r="CO26" s="7"/>
      <c r="CP26" s="7"/>
      <c r="CQ26" s="7"/>
      <c r="CR26" s="10">
        <f t="shared" si="5"/>
        <v>0</v>
      </c>
      <c r="CS26" s="7"/>
      <c r="CT26" s="7"/>
      <c r="CU26" s="7"/>
      <c r="CV26" s="10">
        <f>ROUND(SUM(CV22:CV25),5)</f>
        <v>0</v>
      </c>
      <c r="CW26" s="7"/>
      <c r="CX26" s="10">
        <f>ROUND(SUM(CX22:CX25),5)</f>
        <v>0</v>
      </c>
      <c r="CY26" s="7"/>
      <c r="CZ26" s="10">
        <f t="shared" si="6"/>
        <v>28006.66</v>
      </c>
      <c r="DA26" s="7"/>
      <c r="DB26" s="10">
        <f t="shared" si="7"/>
        <v>135500</v>
      </c>
    </row>
    <row r="27" spans="1:106" x14ac:dyDescent="0.25">
      <c r="A27" s="2"/>
      <c r="B27" s="2"/>
      <c r="C27" s="2"/>
      <c r="D27" s="2"/>
      <c r="E27" s="2" t="s">
        <v>56</v>
      </c>
      <c r="F27" s="2"/>
      <c r="G27" s="2"/>
      <c r="H27" s="6">
        <f>ROUND(SUM(H17:H21)+H26,5)</f>
        <v>0</v>
      </c>
      <c r="I27" s="7"/>
      <c r="J27" s="6"/>
      <c r="K27" s="7"/>
      <c r="L27" s="6">
        <f>ROUND(SUM(L17:L21)+L26,5)</f>
        <v>0</v>
      </c>
      <c r="M27" s="7"/>
      <c r="N27" s="6">
        <f>ROUND(SUM(N17:N21)+N26,5)</f>
        <v>6400</v>
      </c>
      <c r="O27" s="7"/>
      <c r="P27" s="6">
        <f t="shared" si="0"/>
        <v>0</v>
      </c>
      <c r="Q27" s="7"/>
      <c r="R27" s="6">
        <f>ROUND(J27+N27,5)</f>
        <v>6400</v>
      </c>
      <c r="S27" s="7"/>
      <c r="T27" s="6">
        <f>ROUND(SUM(T17:T21)+T26,5)</f>
        <v>82.76</v>
      </c>
      <c r="U27" s="7"/>
      <c r="V27" s="6">
        <f>ROUND(SUM(V17:V21)+V26,5)</f>
        <v>3000</v>
      </c>
      <c r="W27" s="7"/>
      <c r="X27" s="6">
        <f>ROUND(SUM(X17:X21)+X26,5)</f>
        <v>0</v>
      </c>
      <c r="Y27" s="7"/>
      <c r="Z27" s="6"/>
      <c r="AA27" s="7"/>
      <c r="AB27" s="6">
        <f>ROUND(SUM(AB17:AB21)+AB26,5)</f>
        <v>0</v>
      </c>
      <c r="AC27" s="7"/>
      <c r="AD27" s="6"/>
      <c r="AE27" s="7"/>
      <c r="AF27" s="6">
        <f>ROUND(SUM(AF17:AF21)+AF26,5)</f>
        <v>0</v>
      </c>
      <c r="AG27" s="7"/>
      <c r="AH27" s="7"/>
      <c r="AI27" s="7"/>
      <c r="AJ27" s="6">
        <f t="shared" si="1"/>
        <v>0</v>
      </c>
      <c r="AK27" s="7"/>
      <c r="AL27" s="6"/>
      <c r="AM27" s="7"/>
      <c r="AN27" s="6">
        <f>ROUND(SUM(AN17:AN21)+AN26,5)</f>
        <v>0</v>
      </c>
      <c r="AO27" s="7"/>
      <c r="AP27" s="6"/>
      <c r="AQ27" s="7"/>
      <c r="AR27" s="6">
        <f>ROUND(SUM(AR17:AR21)+AR26,5)</f>
        <v>0</v>
      </c>
      <c r="AS27" s="7"/>
      <c r="AT27" s="6"/>
      <c r="AU27" s="7"/>
      <c r="AV27" s="6">
        <f>ROUND(SUM(AV17:AV21)+AV26,5)</f>
        <v>8096.66</v>
      </c>
      <c r="AW27" s="7"/>
      <c r="AX27" s="6">
        <f>ROUND(SUM(AX17:AX21)+AX26,5)</f>
        <v>25000</v>
      </c>
      <c r="AY27" s="7"/>
      <c r="AZ27" s="6">
        <f>ROUND(SUM(AZ17:AZ21)+AZ26,5)</f>
        <v>19910</v>
      </c>
      <c r="BA27" s="7"/>
      <c r="BB27" s="6">
        <f>ROUND(SUM(BB17:BB21)+BB26,5)</f>
        <v>110500</v>
      </c>
      <c r="BC27" s="7"/>
      <c r="BD27" s="6">
        <f>ROUND(SUM(BD17:BD21)+BD26,5)</f>
        <v>0</v>
      </c>
      <c r="BE27" s="7"/>
      <c r="BF27" s="7"/>
      <c r="BG27" s="7"/>
      <c r="BH27" s="6">
        <f t="shared" si="2"/>
        <v>28006.66</v>
      </c>
      <c r="BI27" s="7"/>
      <c r="BJ27" s="6">
        <f>ROUND(AX27+BB27+BF27,5)</f>
        <v>135500</v>
      </c>
      <c r="BK27" s="7"/>
      <c r="BL27" s="6">
        <f>ROUND(SUM(BL17:BL21)+BL26,5)</f>
        <v>0</v>
      </c>
      <c r="BM27" s="7"/>
      <c r="BN27" s="6"/>
      <c r="BO27" s="7"/>
      <c r="BP27" s="6">
        <f>ROUND(SUM(BP17:BP21)+BP26,5)</f>
        <v>0</v>
      </c>
      <c r="BQ27" s="7"/>
      <c r="BR27" s="6"/>
      <c r="BS27" s="7"/>
      <c r="BT27" s="6">
        <f>ROUND(SUM(BT17:BT21)+BT26,5)</f>
        <v>0</v>
      </c>
      <c r="BU27" s="7"/>
      <c r="BV27" s="6"/>
      <c r="BW27" s="7"/>
      <c r="BX27" s="6">
        <f t="shared" si="3"/>
        <v>0</v>
      </c>
      <c r="BY27" s="7"/>
      <c r="BZ27" s="6"/>
      <c r="CA27" s="7"/>
      <c r="CB27" s="6">
        <f t="shared" si="4"/>
        <v>28006.66</v>
      </c>
      <c r="CC27" s="7"/>
      <c r="CD27" s="6">
        <f>ROUND(AL27+AP27+AT27+BJ27+BZ27,5)</f>
        <v>135500</v>
      </c>
      <c r="CE27" s="7"/>
      <c r="CF27" s="6">
        <f>ROUND(SUM(CF17:CF21)+CF26,5)</f>
        <v>0</v>
      </c>
      <c r="CG27" s="7"/>
      <c r="CH27" s="7"/>
      <c r="CI27" s="7"/>
      <c r="CJ27" s="6">
        <f>ROUND(SUM(CJ17:CJ21)+CJ26,5)</f>
        <v>0</v>
      </c>
      <c r="CK27" s="7"/>
      <c r="CL27" s="7"/>
      <c r="CM27" s="7"/>
      <c r="CN27" s="6">
        <f>ROUND(SUM(CN17:CN21)+CN26,5)</f>
        <v>0</v>
      </c>
      <c r="CO27" s="7"/>
      <c r="CP27" s="7"/>
      <c r="CQ27" s="7"/>
      <c r="CR27" s="6">
        <f t="shared" si="5"/>
        <v>0</v>
      </c>
      <c r="CS27" s="7"/>
      <c r="CT27" s="7"/>
      <c r="CU27" s="7"/>
      <c r="CV27" s="6">
        <f>ROUND(SUM(CV17:CV21)+CV26,5)</f>
        <v>0</v>
      </c>
      <c r="CW27" s="7"/>
      <c r="CX27" s="6">
        <f>ROUND(SUM(CX17:CX21)+CX26,5)</f>
        <v>0</v>
      </c>
      <c r="CY27" s="7"/>
      <c r="CZ27" s="6">
        <f t="shared" si="6"/>
        <v>28089.42</v>
      </c>
      <c r="DA27" s="7"/>
      <c r="DB27" s="6">
        <f t="shared" si="7"/>
        <v>144900</v>
      </c>
    </row>
    <row r="28" spans="1:106" x14ac:dyDescent="0.25">
      <c r="A28" s="2"/>
      <c r="B28" s="2"/>
      <c r="C28" s="2"/>
      <c r="D28" s="2"/>
      <c r="E28" s="2" t="s">
        <v>57</v>
      </c>
      <c r="F28" s="2"/>
      <c r="G28" s="2"/>
      <c r="H28" s="6">
        <v>0</v>
      </c>
      <c r="I28" s="7"/>
      <c r="J28" s="6"/>
      <c r="K28" s="7"/>
      <c r="L28" s="6">
        <v>350</v>
      </c>
      <c r="M28" s="7"/>
      <c r="N28" s="6">
        <v>2100</v>
      </c>
      <c r="O28" s="7"/>
      <c r="P28" s="6">
        <f t="shared" si="0"/>
        <v>350</v>
      </c>
      <c r="Q28" s="7"/>
      <c r="R28" s="6">
        <f>ROUND(J28+N28,5)</f>
        <v>2100</v>
      </c>
      <c r="S28" s="7"/>
      <c r="T28" s="6">
        <v>0</v>
      </c>
      <c r="U28" s="7"/>
      <c r="V28" s="6"/>
      <c r="W28" s="7"/>
      <c r="X28" s="6">
        <v>0</v>
      </c>
      <c r="Y28" s="7"/>
      <c r="Z28" s="6"/>
      <c r="AA28" s="7"/>
      <c r="AB28" s="6">
        <v>0</v>
      </c>
      <c r="AC28" s="7"/>
      <c r="AD28" s="6"/>
      <c r="AE28" s="7"/>
      <c r="AF28" s="6">
        <v>0</v>
      </c>
      <c r="AG28" s="7"/>
      <c r="AH28" s="7"/>
      <c r="AI28" s="7"/>
      <c r="AJ28" s="6">
        <f t="shared" si="1"/>
        <v>0</v>
      </c>
      <c r="AK28" s="7"/>
      <c r="AL28" s="6"/>
      <c r="AM28" s="7"/>
      <c r="AN28" s="6">
        <v>0</v>
      </c>
      <c r="AO28" s="7"/>
      <c r="AP28" s="6"/>
      <c r="AQ28" s="7"/>
      <c r="AR28" s="6">
        <v>0</v>
      </c>
      <c r="AS28" s="7"/>
      <c r="AT28" s="6"/>
      <c r="AU28" s="7"/>
      <c r="AV28" s="6">
        <v>0</v>
      </c>
      <c r="AW28" s="7"/>
      <c r="AX28" s="6"/>
      <c r="AY28" s="7"/>
      <c r="AZ28" s="6">
        <v>0</v>
      </c>
      <c r="BA28" s="7"/>
      <c r="BB28" s="6"/>
      <c r="BC28" s="7"/>
      <c r="BD28" s="6">
        <v>0</v>
      </c>
      <c r="BE28" s="7"/>
      <c r="BF28" s="7"/>
      <c r="BG28" s="7"/>
      <c r="BH28" s="6">
        <f t="shared" si="2"/>
        <v>0</v>
      </c>
      <c r="BI28" s="7"/>
      <c r="BJ28" s="6"/>
      <c r="BK28" s="7"/>
      <c r="BL28" s="6">
        <v>0</v>
      </c>
      <c r="BM28" s="7"/>
      <c r="BN28" s="6"/>
      <c r="BO28" s="7"/>
      <c r="BP28" s="6">
        <v>0</v>
      </c>
      <c r="BQ28" s="7"/>
      <c r="BR28" s="6"/>
      <c r="BS28" s="7"/>
      <c r="BT28" s="6">
        <v>0</v>
      </c>
      <c r="BU28" s="7"/>
      <c r="BV28" s="6"/>
      <c r="BW28" s="7"/>
      <c r="BX28" s="6">
        <f t="shared" si="3"/>
        <v>0</v>
      </c>
      <c r="BY28" s="7"/>
      <c r="BZ28" s="6"/>
      <c r="CA28" s="7"/>
      <c r="CB28" s="6">
        <f t="shared" si="4"/>
        <v>0</v>
      </c>
      <c r="CC28" s="7"/>
      <c r="CD28" s="6"/>
      <c r="CE28" s="7"/>
      <c r="CF28" s="6">
        <v>0</v>
      </c>
      <c r="CG28" s="7"/>
      <c r="CH28" s="7"/>
      <c r="CI28" s="7"/>
      <c r="CJ28" s="6">
        <v>0</v>
      </c>
      <c r="CK28" s="7"/>
      <c r="CL28" s="7"/>
      <c r="CM28" s="7"/>
      <c r="CN28" s="6">
        <v>0</v>
      </c>
      <c r="CO28" s="7"/>
      <c r="CP28" s="7"/>
      <c r="CQ28" s="7"/>
      <c r="CR28" s="6">
        <f t="shared" si="5"/>
        <v>0</v>
      </c>
      <c r="CS28" s="7"/>
      <c r="CT28" s="7"/>
      <c r="CU28" s="7"/>
      <c r="CV28" s="6">
        <v>0</v>
      </c>
      <c r="CW28" s="7"/>
      <c r="CX28" s="6">
        <v>0</v>
      </c>
      <c r="CY28" s="7"/>
      <c r="CZ28" s="6">
        <f t="shared" si="6"/>
        <v>350</v>
      </c>
      <c r="DA28" s="7"/>
      <c r="DB28" s="6">
        <f t="shared" si="7"/>
        <v>2100</v>
      </c>
    </row>
    <row r="29" spans="1:106" ht="15.75" thickBot="1" x14ac:dyDescent="0.3">
      <c r="A29" s="2"/>
      <c r="B29" s="2"/>
      <c r="C29" s="2"/>
      <c r="D29" s="2"/>
      <c r="E29" s="2" t="s">
        <v>58</v>
      </c>
      <c r="F29" s="2"/>
      <c r="G29" s="2"/>
      <c r="H29" s="8">
        <v>0</v>
      </c>
      <c r="I29" s="7"/>
      <c r="J29" s="6"/>
      <c r="K29" s="7"/>
      <c r="L29" s="8">
        <v>184.12</v>
      </c>
      <c r="M29" s="7"/>
      <c r="N29" s="8">
        <v>460</v>
      </c>
      <c r="O29" s="7"/>
      <c r="P29" s="8">
        <f t="shared" si="0"/>
        <v>184.12</v>
      </c>
      <c r="Q29" s="7"/>
      <c r="R29" s="8">
        <f>ROUND(J29+N29,5)</f>
        <v>460</v>
      </c>
      <c r="S29" s="7"/>
      <c r="T29" s="8">
        <v>0</v>
      </c>
      <c r="U29" s="7"/>
      <c r="V29" s="8"/>
      <c r="W29" s="7"/>
      <c r="X29" s="8">
        <v>0</v>
      </c>
      <c r="Y29" s="7"/>
      <c r="Z29" s="6"/>
      <c r="AA29" s="7"/>
      <c r="AB29" s="8">
        <v>0</v>
      </c>
      <c r="AC29" s="7"/>
      <c r="AD29" s="6"/>
      <c r="AE29" s="7"/>
      <c r="AF29" s="8">
        <v>0</v>
      </c>
      <c r="AG29" s="7"/>
      <c r="AH29" s="7"/>
      <c r="AI29" s="7"/>
      <c r="AJ29" s="8">
        <f t="shared" si="1"/>
        <v>0</v>
      </c>
      <c r="AK29" s="7"/>
      <c r="AL29" s="6"/>
      <c r="AM29" s="7"/>
      <c r="AN29" s="8">
        <v>0</v>
      </c>
      <c r="AO29" s="7"/>
      <c r="AP29" s="6"/>
      <c r="AQ29" s="7"/>
      <c r="AR29" s="8">
        <v>0</v>
      </c>
      <c r="AS29" s="7"/>
      <c r="AT29" s="6"/>
      <c r="AU29" s="7"/>
      <c r="AV29" s="8">
        <v>0</v>
      </c>
      <c r="AW29" s="7"/>
      <c r="AX29" s="8"/>
      <c r="AY29" s="7"/>
      <c r="AZ29" s="8">
        <v>0</v>
      </c>
      <c r="BA29" s="7"/>
      <c r="BB29" s="8"/>
      <c r="BC29" s="7"/>
      <c r="BD29" s="8">
        <v>0</v>
      </c>
      <c r="BE29" s="7"/>
      <c r="BF29" s="7"/>
      <c r="BG29" s="7"/>
      <c r="BH29" s="8">
        <f t="shared" si="2"/>
        <v>0</v>
      </c>
      <c r="BI29" s="7"/>
      <c r="BJ29" s="8"/>
      <c r="BK29" s="7"/>
      <c r="BL29" s="8">
        <v>0</v>
      </c>
      <c r="BM29" s="7"/>
      <c r="BN29" s="6"/>
      <c r="BO29" s="7"/>
      <c r="BP29" s="8">
        <v>0</v>
      </c>
      <c r="BQ29" s="7"/>
      <c r="BR29" s="8"/>
      <c r="BS29" s="7"/>
      <c r="BT29" s="8">
        <v>0</v>
      </c>
      <c r="BU29" s="7"/>
      <c r="BV29" s="8"/>
      <c r="BW29" s="7"/>
      <c r="BX29" s="8">
        <f t="shared" si="3"/>
        <v>0</v>
      </c>
      <c r="BY29" s="7"/>
      <c r="BZ29" s="8"/>
      <c r="CA29" s="7"/>
      <c r="CB29" s="8">
        <f t="shared" si="4"/>
        <v>0</v>
      </c>
      <c r="CC29" s="7"/>
      <c r="CD29" s="8"/>
      <c r="CE29" s="7"/>
      <c r="CF29" s="8">
        <v>0</v>
      </c>
      <c r="CG29" s="7"/>
      <c r="CH29" s="7"/>
      <c r="CI29" s="7"/>
      <c r="CJ29" s="8">
        <v>0</v>
      </c>
      <c r="CK29" s="7"/>
      <c r="CL29" s="7"/>
      <c r="CM29" s="7"/>
      <c r="CN29" s="8">
        <v>0</v>
      </c>
      <c r="CO29" s="7"/>
      <c r="CP29" s="7"/>
      <c r="CQ29" s="7"/>
      <c r="CR29" s="8">
        <f t="shared" si="5"/>
        <v>0</v>
      </c>
      <c r="CS29" s="7"/>
      <c r="CT29" s="7"/>
      <c r="CU29" s="7"/>
      <c r="CV29" s="8">
        <v>0</v>
      </c>
      <c r="CW29" s="7"/>
      <c r="CX29" s="8">
        <v>0</v>
      </c>
      <c r="CY29" s="7"/>
      <c r="CZ29" s="8">
        <f t="shared" si="6"/>
        <v>184.12</v>
      </c>
      <c r="DA29" s="7"/>
      <c r="DB29" s="8">
        <f t="shared" si="7"/>
        <v>460</v>
      </c>
    </row>
    <row r="30" spans="1:106" x14ac:dyDescent="0.25">
      <c r="A30" s="2"/>
      <c r="B30" s="2"/>
      <c r="C30" s="2"/>
      <c r="D30" s="2" t="s">
        <v>59</v>
      </c>
      <c r="E30" s="2"/>
      <c r="F30" s="2"/>
      <c r="G30" s="2"/>
      <c r="H30" s="6">
        <f>ROUND(H5+H10+H16+SUM(H27:H29),5)</f>
        <v>118.85</v>
      </c>
      <c r="I30" s="7"/>
      <c r="J30" s="6"/>
      <c r="K30" s="7"/>
      <c r="L30" s="6">
        <f>ROUND(L5+L10+L16+SUM(L27:L29),5)</f>
        <v>75114</v>
      </c>
      <c r="M30" s="7"/>
      <c r="N30" s="6">
        <f>ROUND(N5+N10+N16+SUM(N27:N29),5)</f>
        <v>197854</v>
      </c>
      <c r="O30" s="7"/>
      <c r="P30" s="6">
        <f t="shared" si="0"/>
        <v>75232.850000000006</v>
      </c>
      <c r="Q30" s="7"/>
      <c r="R30" s="6">
        <f>ROUND(J30+N30,5)</f>
        <v>197854</v>
      </c>
      <c r="S30" s="7"/>
      <c r="T30" s="6">
        <f>ROUND(T5+T10+T16+SUM(T27:T29),5)</f>
        <v>12895.76</v>
      </c>
      <c r="U30" s="7"/>
      <c r="V30" s="6">
        <f>ROUND(V5+V10+V16+SUM(V27:V29),5)</f>
        <v>93000</v>
      </c>
      <c r="W30" s="7"/>
      <c r="X30" s="6">
        <f>ROUND(X5+X10+X16+SUM(X27:X29),5)</f>
        <v>0</v>
      </c>
      <c r="Y30" s="7"/>
      <c r="Z30" s="6"/>
      <c r="AA30" s="7"/>
      <c r="AB30" s="6">
        <f>ROUND(AB5+AB10+AB16+SUM(AB27:AB29),5)</f>
        <v>0</v>
      </c>
      <c r="AC30" s="7"/>
      <c r="AD30" s="6"/>
      <c r="AE30" s="7"/>
      <c r="AF30" s="6">
        <f>ROUND(AF5+AF10+AF16+SUM(AF27:AF29),5)</f>
        <v>0</v>
      </c>
      <c r="AG30" s="7"/>
      <c r="AH30" s="7"/>
      <c r="AI30" s="7"/>
      <c r="AJ30" s="6">
        <f t="shared" si="1"/>
        <v>0</v>
      </c>
      <c r="AK30" s="7"/>
      <c r="AL30" s="6"/>
      <c r="AM30" s="7"/>
      <c r="AN30" s="6">
        <f>ROUND(AN5+AN10+AN16+SUM(AN27:AN29),5)</f>
        <v>0</v>
      </c>
      <c r="AO30" s="7"/>
      <c r="AP30" s="6"/>
      <c r="AQ30" s="7"/>
      <c r="AR30" s="6">
        <f>ROUND(AR5+AR10+AR16+SUM(AR27:AR29),5)</f>
        <v>161.1</v>
      </c>
      <c r="AS30" s="7"/>
      <c r="AT30" s="6"/>
      <c r="AU30" s="7"/>
      <c r="AV30" s="6">
        <f>ROUND(AV5+AV10+AV16+SUM(AV27:AV29),5)</f>
        <v>8096.66</v>
      </c>
      <c r="AW30" s="7"/>
      <c r="AX30" s="6">
        <f>ROUND(AX5+AX10+AX16+SUM(AX27:AX29),5)</f>
        <v>25000</v>
      </c>
      <c r="AY30" s="7"/>
      <c r="AZ30" s="6">
        <f>ROUND(AZ5+AZ10+AZ16+SUM(AZ27:AZ29),5)</f>
        <v>19960</v>
      </c>
      <c r="BA30" s="7"/>
      <c r="BB30" s="6">
        <f>ROUND(BB5+BB10+BB16+SUM(BB27:BB29),5)</f>
        <v>116250</v>
      </c>
      <c r="BC30" s="7"/>
      <c r="BD30" s="6">
        <f>ROUND(BD5+BD10+BD16+SUM(BD27:BD29),5)</f>
        <v>0</v>
      </c>
      <c r="BE30" s="7"/>
      <c r="BF30" s="7"/>
      <c r="BG30" s="7"/>
      <c r="BH30" s="6">
        <f t="shared" si="2"/>
        <v>28056.66</v>
      </c>
      <c r="BI30" s="7"/>
      <c r="BJ30" s="6">
        <f>ROUND(AX30+BB30+BF30,5)</f>
        <v>141250</v>
      </c>
      <c r="BK30" s="7"/>
      <c r="BL30" s="6">
        <f>ROUND(BL5+BL10+BL16+SUM(BL27:BL29),5)</f>
        <v>3000</v>
      </c>
      <c r="BM30" s="7"/>
      <c r="BN30" s="6"/>
      <c r="BO30" s="7"/>
      <c r="BP30" s="6">
        <f>ROUND(BP5+BP10+BP16+SUM(BP27:BP29),5)</f>
        <v>140</v>
      </c>
      <c r="BQ30" s="7"/>
      <c r="BR30" s="6">
        <f>ROUND(BR5+BR10+BR16+SUM(BR27:BR29),5)</f>
        <v>25000</v>
      </c>
      <c r="BS30" s="7"/>
      <c r="BT30" s="6">
        <f>ROUND(BT5+BT10+BT16+SUM(BT27:BT29),5)</f>
        <v>0</v>
      </c>
      <c r="BU30" s="7"/>
      <c r="BV30" s="6">
        <f>ROUND(BV5+BV10+BV16+SUM(BV27:BV29),5)</f>
        <v>7500</v>
      </c>
      <c r="BW30" s="7"/>
      <c r="BX30" s="6">
        <f t="shared" si="3"/>
        <v>3140</v>
      </c>
      <c r="BY30" s="7"/>
      <c r="BZ30" s="6">
        <f>ROUND(BN30+BR30+BV30,5)</f>
        <v>32500</v>
      </c>
      <c r="CA30" s="7"/>
      <c r="CB30" s="6">
        <f t="shared" si="4"/>
        <v>31357.759999999998</v>
      </c>
      <c r="CC30" s="7"/>
      <c r="CD30" s="6">
        <f>ROUND(AL30+AP30+AT30+BJ30+BZ30,5)</f>
        <v>173750</v>
      </c>
      <c r="CE30" s="7"/>
      <c r="CF30" s="6">
        <f>ROUND(CF5+CF10+CF16+SUM(CF27:CF29),5)</f>
        <v>0</v>
      </c>
      <c r="CG30" s="7"/>
      <c r="CH30" s="7"/>
      <c r="CI30" s="7"/>
      <c r="CJ30" s="6">
        <f>ROUND(CJ5+CJ10+CJ16+SUM(CJ27:CJ29),5)</f>
        <v>0</v>
      </c>
      <c r="CK30" s="7"/>
      <c r="CL30" s="7"/>
      <c r="CM30" s="7"/>
      <c r="CN30" s="6">
        <f>ROUND(CN5+CN10+CN16+SUM(CN27:CN29),5)</f>
        <v>0</v>
      </c>
      <c r="CO30" s="7"/>
      <c r="CP30" s="7"/>
      <c r="CQ30" s="7"/>
      <c r="CR30" s="6">
        <f t="shared" si="5"/>
        <v>0</v>
      </c>
      <c r="CS30" s="7"/>
      <c r="CT30" s="7"/>
      <c r="CU30" s="7"/>
      <c r="CV30" s="6">
        <f>ROUND(CV5+CV10+CV16+SUM(CV27:CV29),5)</f>
        <v>0</v>
      </c>
      <c r="CW30" s="7"/>
      <c r="CX30" s="6">
        <f>ROUND(CX5+CX10+CX16+SUM(CX27:CX29),5)</f>
        <v>0</v>
      </c>
      <c r="CY30" s="7"/>
      <c r="CZ30" s="6">
        <f t="shared" si="6"/>
        <v>119486.37</v>
      </c>
      <c r="DA30" s="7"/>
      <c r="DB30" s="6">
        <f t="shared" si="7"/>
        <v>464604</v>
      </c>
    </row>
    <row r="31" spans="1:106" x14ac:dyDescent="0.25">
      <c r="A31" s="2"/>
      <c r="B31" s="2"/>
      <c r="C31" s="2"/>
      <c r="D31" s="2" t="s">
        <v>60</v>
      </c>
      <c r="E31" s="2"/>
      <c r="F31" s="2"/>
      <c r="G31" s="2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7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7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7"/>
      <c r="CI31" s="7"/>
      <c r="CJ31" s="6"/>
      <c r="CK31" s="7"/>
      <c r="CL31" s="7"/>
      <c r="CM31" s="7"/>
      <c r="CN31" s="6"/>
      <c r="CO31" s="7"/>
      <c r="CP31" s="7"/>
      <c r="CQ31" s="7"/>
      <c r="CR31" s="6"/>
      <c r="CS31" s="7"/>
      <c r="CT31" s="7"/>
      <c r="CU31" s="7"/>
      <c r="CV31" s="6"/>
      <c r="CW31" s="7"/>
      <c r="CX31" s="6"/>
      <c r="CY31" s="7"/>
      <c r="CZ31" s="6"/>
      <c r="DA31" s="7"/>
      <c r="DB31" s="6"/>
    </row>
    <row r="32" spans="1:106" ht="15.75" thickBot="1" x14ac:dyDescent="0.3">
      <c r="A32" s="2"/>
      <c r="B32" s="2"/>
      <c r="C32" s="2"/>
      <c r="D32" s="2"/>
      <c r="E32" s="2" t="s">
        <v>61</v>
      </c>
      <c r="F32" s="2"/>
      <c r="G32" s="2"/>
      <c r="H32" s="9">
        <v>0</v>
      </c>
      <c r="I32" s="7"/>
      <c r="J32" s="6"/>
      <c r="K32" s="7"/>
      <c r="L32" s="9">
        <v>0</v>
      </c>
      <c r="M32" s="7"/>
      <c r="N32" s="6"/>
      <c r="O32" s="7"/>
      <c r="P32" s="9">
        <f>ROUND(H32+L32,5)</f>
        <v>0</v>
      </c>
      <c r="Q32" s="7"/>
      <c r="R32" s="6"/>
      <c r="S32" s="7"/>
      <c r="T32" s="9">
        <v>16.91</v>
      </c>
      <c r="U32" s="7"/>
      <c r="V32" s="6"/>
      <c r="W32" s="7"/>
      <c r="X32" s="9">
        <v>0</v>
      </c>
      <c r="Y32" s="7"/>
      <c r="Z32" s="6"/>
      <c r="AA32" s="7"/>
      <c r="AB32" s="9">
        <v>0</v>
      </c>
      <c r="AC32" s="7"/>
      <c r="AD32" s="6"/>
      <c r="AE32" s="7"/>
      <c r="AF32" s="9">
        <v>0</v>
      </c>
      <c r="AG32" s="7"/>
      <c r="AH32" s="7"/>
      <c r="AI32" s="7"/>
      <c r="AJ32" s="9">
        <f>ROUND(X32+AB32+AF32,5)</f>
        <v>0</v>
      </c>
      <c r="AK32" s="7"/>
      <c r="AL32" s="6"/>
      <c r="AM32" s="7"/>
      <c r="AN32" s="9">
        <v>0</v>
      </c>
      <c r="AO32" s="7"/>
      <c r="AP32" s="6"/>
      <c r="AQ32" s="7"/>
      <c r="AR32" s="9">
        <v>0</v>
      </c>
      <c r="AS32" s="7"/>
      <c r="AT32" s="6"/>
      <c r="AU32" s="7"/>
      <c r="AV32" s="9">
        <v>0</v>
      </c>
      <c r="AW32" s="7"/>
      <c r="AX32" s="6"/>
      <c r="AY32" s="7"/>
      <c r="AZ32" s="9">
        <v>0</v>
      </c>
      <c r="BA32" s="7"/>
      <c r="BB32" s="6"/>
      <c r="BC32" s="7"/>
      <c r="BD32" s="9">
        <v>0</v>
      </c>
      <c r="BE32" s="7"/>
      <c r="BF32" s="7"/>
      <c r="BG32" s="7"/>
      <c r="BH32" s="9">
        <f>ROUND(AV32+AZ32+BD32,5)</f>
        <v>0</v>
      </c>
      <c r="BI32" s="7"/>
      <c r="BJ32" s="6"/>
      <c r="BK32" s="7"/>
      <c r="BL32" s="9">
        <v>0</v>
      </c>
      <c r="BM32" s="7"/>
      <c r="BN32" s="6"/>
      <c r="BO32" s="7"/>
      <c r="BP32" s="9">
        <v>0</v>
      </c>
      <c r="BQ32" s="7"/>
      <c r="BR32" s="6"/>
      <c r="BS32" s="7"/>
      <c r="BT32" s="9">
        <v>0</v>
      </c>
      <c r="BU32" s="7"/>
      <c r="BV32" s="6"/>
      <c r="BW32" s="7"/>
      <c r="BX32" s="9">
        <f>ROUND(BL32+BP32+BT32,5)</f>
        <v>0</v>
      </c>
      <c r="BY32" s="7"/>
      <c r="BZ32" s="6"/>
      <c r="CA32" s="7"/>
      <c r="CB32" s="9">
        <f>ROUND(AJ32+AN32+AR32+BH32+BX32,5)</f>
        <v>0</v>
      </c>
      <c r="CC32" s="7"/>
      <c r="CD32" s="6"/>
      <c r="CE32" s="7"/>
      <c r="CF32" s="9">
        <v>0</v>
      </c>
      <c r="CG32" s="7"/>
      <c r="CH32" s="7"/>
      <c r="CI32" s="7"/>
      <c r="CJ32" s="9">
        <v>0</v>
      </c>
      <c r="CK32" s="7"/>
      <c r="CL32" s="7"/>
      <c r="CM32" s="7"/>
      <c r="CN32" s="9">
        <v>0</v>
      </c>
      <c r="CO32" s="7"/>
      <c r="CP32" s="7"/>
      <c r="CQ32" s="7"/>
      <c r="CR32" s="9">
        <f>ROUND(CF32+CJ32+CN32,5)</f>
        <v>0</v>
      </c>
      <c r="CS32" s="7"/>
      <c r="CT32" s="7"/>
      <c r="CU32" s="7"/>
      <c r="CV32" s="9">
        <v>0</v>
      </c>
      <c r="CW32" s="7"/>
      <c r="CX32" s="9">
        <v>0</v>
      </c>
      <c r="CY32" s="7"/>
      <c r="CZ32" s="9">
        <f>ROUND(P32+T32+CB32+CR32+CV32,5)</f>
        <v>16.91</v>
      </c>
      <c r="DA32" s="7"/>
      <c r="DB32" s="9">
        <f>ROUND(R32+V32+CD32+CT32+CX32,5)</f>
        <v>0</v>
      </c>
    </row>
    <row r="33" spans="1:106" ht="15.75" thickBot="1" x14ac:dyDescent="0.3">
      <c r="A33" s="2"/>
      <c r="B33" s="2"/>
      <c r="C33" s="2"/>
      <c r="D33" s="2" t="s">
        <v>62</v>
      </c>
      <c r="E33" s="2"/>
      <c r="F33" s="2"/>
      <c r="G33" s="2"/>
      <c r="H33" s="10">
        <f>ROUND(SUM(H31:H32),5)</f>
        <v>0</v>
      </c>
      <c r="I33" s="7"/>
      <c r="J33" s="6"/>
      <c r="K33" s="7"/>
      <c r="L33" s="10">
        <f>ROUND(SUM(L31:L32),5)</f>
        <v>0</v>
      </c>
      <c r="M33" s="7"/>
      <c r="N33" s="8"/>
      <c r="O33" s="7"/>
      <c r="P33" s="10">
        <f>ROUND(H33+L33,5)</f>
        <v>0</v>
      </c>
      <c r="Q33" s="7"/>
      <c r="R33" s="8"/>
      <c r="S33" s="7"/>
      <c r="T33" s="10">
        <f>ROUND(SUM(T31:T32),5)</f>
        <v>16.91</v>
      </c>
      <c r="U33" s="7"/>
      <c r="V33" s="8"/>
      <c r="W33" s="7"/>
      <c r="X33" s="10">
        <f>ROUND(SUM(X31:X32),5)</f>
        <v>0</v>
      </c>
      <c r="Y33" s="7"/>
      <c r="Z33" s="6"/>
      <c r="AA33" s="7"/>
      <c r="AB33" s="10">
        <f>ROUND(SUM(AB31:AB32),5)</f>
        <v>0</v>
      </c>
      <c r="AC33" s="7"/>
      <c r="AD33" s="6"/>
      <c r="AE33" s="7"/>
      <c r="AF33" s="10">
        <f>ROUND(SUM(AF31:AF32),5)</f>
        <v>0</v>
      </c>
      <c r="AG33" s="7"/>
      <c r="AH33" s="7"/>
      <c r="AI33" s="7"/>
      <c r="AJ33" s="10">
        <f>ROUND(X33+AB33+AF33,5)</f>
        <v>0</v>
      </c>
      <c r="AK33" s="7"/>
      <c r="AL33" s="6"/>
      <c r="AM33" s="7"/>
      <c r="AN33" s="10">
        <f>ROUND(SUM(AN31:AN32),5)</f>
        <v>0</v>
      </c>
      <c r="AO33" s="7"/>
      <c r="AP33" s="6"/>
      <c r="AQ33" s="7"/>
      <c r="AR33" s="10">
        <f>ROUND(SUM(AR31:AR32),5)</f>
        <v>0</v>
      </c>
      <c r="AS33" s="7"/>
      <c r="AT33" s="6"/>
      <c r="AU33" s="7"/>
      <c r="AV33" s="10">
        <f>ROUND(SUM(AV31:AV32),5)</f>
        <v>0</v>
      </c>
      <c r="AW33" s="7"/>
      <c r="AX33" s="8"/>
      <c r="AY33" s="7"/>
      <c r="AZ33" s="10">
        <f>ROUND(SUM(AZ31:AZ32),5)</f>
        <v>0</v>
      </c>
      <c r="BA33" s="7"/>
      <c r="BB33" s="8"/>
      <c r="BC33" s="7"/>
      <c r="BD33" s="10">
        <f>ROUND(SUM(BD31:BD32),5)</f>
        <v>0</v>
      </c>
      <c r="BE33" s="7"/>
      <c r="BF33" s="7"/>
      <c r="BG33" s="7"/>
      <c r="BH33" s="10">
        <f>ROUND(AV33+AZ33+BD33,5)</f>
        <v>0</v>
      </c>
      <c r="BI33" s="7"/>
      <c r="BJ33" s="8"/>
      <c r="BK33" s="7"/>
      <c r="BL33" s="10">
        <f>ROUND(SUM(BL31:BL32),5)</f>
        <v>0</v>
      </c>
      <c r="BM33" s="7"/>
      <c r="BN33" s="6"/>
      <c r="BO33" s="7"/>
      <c r="BP33" s="10">
        <f>ROUND(SUM(BP31:BP32),5)</f>
        <v>0</v>
      </c>
      <c r="BQ33" s="7"/>
      <c r="BR33" s="8"/>
      <c r="BS33" s="7"/>
      <c r="BT33" s="10">
        <f>ROUND(SUM(BT31:BT32),5)</f>
        <v>0</v>
      </c>
      <c r="BU33" s="7"/>
      <c r="BV33" s="8"/>
      <c r="BW33" s="7"/>
      <c r="BX33" s="10">
        <f>ROUND(BL33+BP33+BT33,5)</f>
        <v>0</v>
      </c>
      <c r="BY33" s="7"/>
      <c r="BZ33" s="8"/>
      <c r="CA33" s="7"/>
      <c r="CB33" s="10">
        <f>ROUND(AJ33+AN33+AR33+BH33+BX33,5)</f>
        <v>0</v>
      </c>
      <c r="CC33" s="7"/>
      <c r="CD33" s="8"/>
      <c r="CE33" s="7"/>
      <c r="CF33" s="10">
        <f>ROUND(SUM(CF31:CF32),5)</f>
        <v>0</v>
      </c>
      <c r="CG33" s="7"/>
      <c r="CH33" s="7"/>
      <c r="CI33" s="7"/>
      <c r="CJ33" s="10">
        <f>ROUND(SUM(CJ31:CJ32),5)</f>
        <v>0</v>
      </c>
      <c r="CK33" s="7"/>
      <c r="CL33" s="7"/>
      <c r="CM33" s="7"/>
      <c r="CN33" s="10">
        <f>ROUND(SUM(CN31:CN32),5)</f>
        <v>0</v>
      </c>
      <c r="CO33" s="7"/>
      <c r="CP33" s="7"/>
      <c r="CQ33" s="7"/>
      <c r="CR33" s="10">
        <f>ROUND(CF33+CJ33+CN33,5)</f>
        <v>0</v>
      </c>
      <c r="CS33" s="7"/>
      <c r="CT33" s="7"/>
      <c r="CU33" s="7"/>
      <c r="CV33" s="10">
        <f>ROUND(SUM(CV31:CV32),5)</f>
        <v>0</v>
      </c>
      <c r="CW33" s="7"/>
      <c r="CX33" s="10">
        <f>ROUND(SUM(CX31:CX32),5)</f>
        <v>0</v>
      </c>
      <c r="CY33" s="7"/>
      <c r="CZ33" s="10">
        <f>ROUND(P33+T33+CB33+CR33+CV33,5)</f>
        <v>16.91</v>
      </c>
      <c r="DA33" s="7"/>
      <c r="DB33" s="10">
        <f>ROUND(R33+V33+CD33+CT33+CX33,5)</f>
        <v>0</v>
      </c>
    </row>
    <row r="34" spans="1:106" x14ac:dyDescent="0.25">
      <c r="A34" s="2"/>
      <c r="B34" s="2"/>
      <c r="C34" s="2" t="s">
        <v>63</v>
      </c>
      <c r="D34" s="2"/>
      <c r="E34" s="2"/>
      <c r="F34" s="2"/>
      <c r="G34" s="2"/>
      <c r="H34" s="6">
        <f>ROUND(H30-H33,5)</f>
        <v>118.85</v>
      </c>
      <c r="I34" s="7"/>
      <c r="J34" s="6"/>
      <c r="K34" s="7"/>
      <c r="L34" s="6">
        <f>ROUND(L30-L33,5)</f>
        <v>75114</v>
      </c>
      <c r="M34" s="7"/>
      <c r="N34" s="6">
        <f>ROUND(N30-N33,5)</f>
        <v>197854</v>
      </c>
      <c r="O34" s="7"/>
      <c r="P34" s="6">
        <f>ROUND(H34+L34,5)</f>
        <v>75232.850000000006</v>
      </c>
      <c r="Q34" s="7"/>
      <c r="R34" s="6">
        <f>ROUND(J34+N34,5)</f>
        <v>197854</v>
      </c>
      <c r="S34" s="7"/>
      <c r="T34" s="6">
        <f>ROUND(T30-T33,5)</f>
        <v>12878.85</v>
      </c>
      <c r="U34" s="7"/>
      <c r="V34" s="6">
        <f>ROUND(V30-V33,5)</f>
        <v>93000</v>
      </c>
      <c r="W34" s="7"/>
      <c r="X34" s="6">
        <f>ROUND(X30-X33,5)</f>
        <v>0</v>
      </c>
      <c r="Y34" s="7"/>
      <c r="Z34" s="6"/>
      <c r="AA34" s="7"/>
      <c r="AB34" s="6">
        <f>ROUND(AB30-AB33,5)</f>
        <v>0</v>
      </c>
      <c r="AC34" s="7"/>
      <c r="AD34" s="6"/>
      <c r="AE34" s="7"/>
      <c r="AF34" s="6">
        <f>ROUND(AF30-AF33,5)</f>
        <v>0</v>
      </c>
      <c r="AG34" s="7"/>
      <c r="AH34" s="7"/>
      <c r="AI34" s="7"/>
      <c r="AJ34" s="6">
        <f>ROUND(X34+AB34+AF34,5)</f>
        <v>0</v>
      </c>
      <c r="AK34" s="7"/>
      <c r="AL34" s="6"/>
      <c r="AM34" s="7"/>
      <c r="AN34" s="6">
        <f>ROUND(AN30-AN33,5)</f>
        <v>0</v>
      </c>
      <c r="AO34" s="7"/>
      <c r="AP34" s="6"/>
      <c r="AQ34" s="7"/>
      <c r="AR34" s="6">
        <f>ROUND(AR30-AR33,5)</f>
        <v>161.1</v>
      </c>
      <c r="AS34" s="7"/>
      <c r="AT34" s="6"/>
      <c r="AU34" s="7"/>
      <c r="AV34" s="6">
        <f>ROUND(AV30-AV33,5)</f>
        <v>8096.66</v>
      </c>
      <c r="AW34" s="7"/>
      <c r="AX34" s="6">
        <f>ROUND(AX30-AX33,5)</f>
        <v>25000</v>
      </c>
      <c r="AY34" s="7"/>
      <c r="AZ34" s="6">
        <f>ROUND(AZ30-AZ33,5)</f>
        <v>19960</v>
      </c>
      <c r="BA34" s="7"/>
      <c r="BB34" s="6">
        <f>ROUND(BB30-BB33,5)</f>
        <v>116250</v>
      </c>
      <c r="BC34" s="7"/>
      <c r="BD34" s="6">
        <f>ROUND(BD30-BD33,5)</f>
        <v>0</v>
      </c>
      <c r="BE34" s="7"/>
      <c r="BF34" s="7"/>
      <c r="BG34" s="7"/>
      <c r="BH34" s="6">
        <f>ROUND(AV34+AZ34+BD34,5)</f>
        <v>28056.66</v>
      </c>
      <c r="BI34" s="7"/>
      <c r="BJ34" s="6">
        <f>ROUND(AX34+BB34+BF34,5)</f>
        <v>141250</v>
      </c>
      <c r="BK34" s="7"/>
      <c r="BL34" s="6">
        <f>ROUND(BL30-BL33,5)</f>
        <v>3000</v>
      </c>
      <c r="BM34" s="7"/>
      <c r="BN34" s="6"/>
      <c r="BO34" s="7"/>
      <c r="BP34" s="6">
        <f>ROUND(BP30-BP33,5)</f>
        <v>140</v>
      </c>
      <c r="BQ34" s="7"/>
      <c r="BR34" s="6">
        <f>ROUND(BR30-BR33,5)</f>
        <v>25000</v>
      </c>
      <c r="BS34" s="7"/>
      <c r="BT34" s="6">
        <f>ROUND(BT30-BT33,5)</f>
        <v>0</v>
      </c>
      <c r="BU34" s="7"/>
      <c r="BV34" s="6">
        <f>ROUND(BV30-BV33,5)</f>
        <v>7500</v>
      </c>
      <c r="BW34" s="7"/>
      <c r="BX34" s="6">
        <f>ROUND(BL34+BP34+BT34,5)</f>
        <v>3140</v>
      </c>
      <c r="BY34" s="7"/>
      <c r="BZ34" s="6">
        <f>ROUND(BN34+BR34+BV34,5)</f>
        <v>32500</v>
      </c>
      <c r="CA34" s="7"/>
      <c r="CB34" s="6">
        <f>ROUND(AJ34+AN34+AR34+BH34+BX34,5)</f>
        <v>31357.759999999998</v>
      </c>
      <c r="CC34" s="7"/>
      <c r="CD34" s="6">
        <f>ROUND(AL34+AP34+AT34+BJ34+BZ34,5)</f>
        <v>173750</v>
      </c>
      <c r="CE34" s="7"/>
      <c r="CF34" s="6">
        <f>ROUND(CF30-CF33,5)</f>
        <v>0</v>
      </c>
      <c r="CG34" s="7"/>
      <c r="CH34" s="7"/>
      <c r="CI34" s="7"/>
      <c r="CJ34" s="6">
        <f>ROUND(CJ30-CJ33,5)</f>
        <v>0</v>
      </c>
      <c r="CK34" s="7"/>
      <c r="CL34" s="7"/>
      <c r="CM34" s="7"/>
      <c r="CN34" s="6">
        <f>ROUND(CN30-CN33,5)</f>
        <v>0</v>
      </c>
      <c r="CO34" s="7"/>
      <c r="CP34" s="7"/>
      <c r="CQ34" s="7"/>
      <c r="CR34" s="6">
        <f>ROUND(CF34+CJ34+CN34,5)</f>
        <v>0</v>
      </c>
      <c r="CS34" s="7"/>
      <c r="CT34" s="7"/>
      <c r="CU34" s="7"/>
      <c r="CV34" s="6">
        <f>ROUND(CV30-CV33,5)</f>
        <v>0</v>
      </c>
      <c r="CW34" s="7"/>
      <c r="CX34" s="6">
        <f>ROUND(CX30-CX33,5)</f>
        <v>0</v>
      </c>
      <c r="CY34" s="7"/>
      <c r="CZ34" s="6">
        <f>ROUND(P34+T34+CB34+CR34+CV34,5)</f>
        <v>119469.46</v>
      </c>
      <c r="DA34" s="7"/>
      <c r="DB34" s="6">
        <f>ROUND(R34+V34+CD34+CT34+CX34,5)</f>
        <v>464604</v>
      </c>
    </row>
    <row r="35" spans="1:106" x14ac:dyDescent="0.25">
      <c r="A35" s="2"/>
      <c r="B35" s="2"/>
      <c r="C35" s="2"/>
      <c r="D35" s="2" t="s">
        <v>64</v>
      </c>
      <c r="E35" s="2"/>
      <c r="F35" s="2"/>
      <c r="G35" s="2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7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/>
      <c r="AZ35" s="6"/>
      <c r="BA35" s="7"/>
      <c r="BB35" s="6"/>
      <c r="BC35" s="7"/>
      <c r="BD35" s="6"/>
      <c r="BE35" s="7"/>
      <c r="BF35" s="7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6"/>
      <c r="BW35" s="7"/>
      <c r="BX35" s="6"/>
      <c r="BY35" s="7"/>
      <c r="BZ35" s="6"/>
      <c r="CA35" s="7"/>
      <c r="CB35" s="6"/>
      <c r="CC35" s="7"/>
      <c r="CD35" s="6"/>
      <c r="CE35" s="7"/>
      <c r="CF35" s="6"/>
      <c r="CG35" s="7"/>
      <c r="CH35" s="7"/>
      <c r="CI35" s="7"/>
      <c r="CJ35" s="6"/>
      <c r="CK35" s="7"/>
      <c r="CL35" s="7"/>
      <c r="CM35" s="7"/>
      <c r="CN35" s="6"/>
      <c r="CO35" s="7"/>
      <c r="CP35" s="7"/>
      <c r="CQ35" s="7"/>
      <c r="CR35" s="6"/>
      <c r="CS35" s="7"/>
      <c r="CT35" s="7"/>
      <c r="CU35" s="7"/>
      <c r="CV35" s="6"/>
      <c r="CW35" s="7"/>
      <c r="CX35" s="6"/>
      <c r="CY35" s="7"/>
      <c r="CZ35" s="6"/>
      <c r="DA35" s="7"/>
      <c r="DB35" s="6"/>
    </row>
    <row r="36" spans="1:106" x14ac:dyDescent="0.25">
      <c r="A36" s="2"/>
      <c r="B36" s="2"/>
      <c r="C36" s="2"/>
      <c r="D36" s="2"/>
      <c r="E36" s="2" t="s">
        <v>65</v>
      </c>
      <c r="F36" s="2"/>
      <c r="G36" s="2"/>
      <c r="H36" s="6">
        <v>714.02</v>
      </c>
      <c r="I36" s="7"/>
      <c r="J36" s="6">
        <v>11222</v>
      </c>
      <c r="K36" s="7"/>
      <c r="L36" s="6">
        <v>2574.75</v>
      </c>
      <c r="M36" s="7"/>
      <c r="N36" s="6">
        <v>21729</v>
      </c>
      <c r="O36" s="7"/>
      <c r="P36" s="6">
        <f t="shared" ref="P36:P54" si="8">ROUND(H36+L36,5)</f>
        <v>3288.77</v>
      </c>
      <c r="Q36" s="7"/>
      <c r="R36" s="6">
        <f t="shared" ref="R36:R46" si="9">ROUND(J36+N36,5)</f>
        <v>32951</v>
      </c>
      <c r="S36" s="7"/>
      <c r="T36" s="6">
        <v>4353.0200000000004</v>
      </c>
      <c r="U36" s="7"/>
      <c r="V36" s="6">
        <v>47943</v>
      </c>
      <c r="W36" s="7"/>
      <c r="X36" s="6">
        <v>268.11</v>
      </c>
      <c r="Y36" s="7"/>
      <c r="Z36" s="6">
        <v>1601</v>
      </c>
      <c r="AA36" s="7"/>
      <c r="AB36" s="6">
        <v>0</v>
      </c>
      <c r="AC36" s="7"/>
      <c r="AD36" s="6">
        <v>6974</v>
      </c>
      <c r="AE36" s="7"/>
      <c r="AF36" s="6">
        <v>0</v>
      </c>
      <c r="AG36" s="7"/>
      <c r="AH36" s="7"/>
      <c r="AI36" s="7"/>
      <c r="AJ36" s="6">
        <f t="shared" ref="AJ36:AJ54" si="10">ROUND(X36+AB36+AF36,5)</f>
        <v>268.11</v>
      </c>
      <c r="AK36" s="7"/>
      <c r="AL36" s="6">
        <f>ROUND(Z36+AD36+AH36,5)</f>
        <v>8575</v>
      </c>
      <c r="AM36" s="7"/>
      <c r="AN36" s="6">
        <v>536.21</v>
      </c>
      <c r="AO36" s="7"/>
      <c r="AP36" s="6">
        <v>3199</v>
      </c>
      <c r="AQ36" s="7"/>
      <c r="AR36" s="6">
        <v>1813.01</v>
      </c>
      <c r="AS36" s="7"/>
      <c r="AT36" s="6">
        <v>10944</v>
      </c>
      <c r="AU36" s="7"/>
      <c r="AV36" s="6">
        <v>461.88</v>
      </c>
      <c r="AW36" s="7"/>
      <c r="AX36" s="6">
        <v>3742</v>
      </c>
      <c r="AY36" s="7"/>
      <c r="AZ36" s="6">
        <v>7727.25</v>
      </c>
      <c r="BA36" s="7"/>
      <c r="BB36" s="6">
        <v>41305</v>
      </c>
      <c r="BC36" s="7"/>
      <c r="BD36" s="6">
        <v>0</v>
      </c>
      <c r="BE36" s="7"/>
      <c r="BF36" s="7"/>
      <c r="BG36" s="7"/>
      <c r="BH36" s="6">
        <f t="shared" ref="BH36:BH54" si="11">ROUND(AV36+AZ36+BD36,5)</f>
        <v>8189.13</v>
      </c>
      <c r="BI36" s="7"/>
      <c r="BJ36" s="6">
        <f>ROUND(AX36+BB36+BF36,5)</f>
        <v>45047</v>
      </c>
      <c r="BK36" s="7"/>
      <c r="BL36" s="6">
        <v>711.34</v>
      </c>
      <c r="BM36" s="7"/>
      <c r="BN36" s="6">
        <v>18139</v>
      </c>
      <c r="BO36" s="7"/>
      <c r="BP36" s="6">
        <v>0</v>
      </c>
      <c r="BQ36" s="7"/>
      <c r="BR36" s="6">
        <v>47366</v>
      </c>
      <c r="BS36" s="7"/>
      <c r="BT36" s="6">
        <v>11941.5</v>
      </c>
      <c r="BU36" s="7"/>
      <c r="BV36" s="6">
        <v>78826</v>
      </c>
      <c r="BW36" s="7"/>
      <c r="BX36" s="6">
        <f t="shared" ref="BX36:BX54" si="12">ROUND(BL36+BP36+BT36,5)</f>
        <v>12652.84</v>
      </c>
      <c r="BY36" s="7"/>
      <c r="BZ36" s="6">
        <f>ROUND(BN36+BR36+BV36,5)</f>
        <v>144331</v>
      </c>
      <c r="CA36" s="7"/>
      <c r="CB36" s="6">
        <f t="shared" ref="CB36:CB54" si="13">ROUND(AJ36+AN36+AR36+BH36+BX36,5)</f>
        <v>23459.3</v>
      </c>
      <c r="CC36" s="7"/>
      <c r="CD36" s="6">
        <f>ROUND(AL36+AP36+AT36+BJ36+BZ36,5)</f>
        <v>212096</v>
      </c>
      <c r="CE36" s="7"/>
      <c r="CF36" s="6">
        <v>0</v>
      </c>
      <c r="CG36" s="7"/>
      <c r="CH36" s="7"/>
      <c r="CI36" s="7"/>
      <c r="CJ36" s="6">
        <v>0</v>
      </c>
      <c r="CK36" s="7"/>
      <c r="CL36" s="7"/>
      <c r="CM36" s="7"/>
      <c r="CN36" s="6">
        <v>0</v>
      </c>
      <c r="CO36" s="7"/>
      <c r="CP36" s="7"/>
      <c r="CQ36" s="7"/>
      <c r="CR36" s="6">
        <f t="shared" ref="CR36:CR54" si="14">ROUND(CF36+CJ36+CN36,5)</f>
        <v>0</v>
      </c>
      <c r="CS36" s="7"/>
      <c r="CT36" s="7"/>
      <c r="CU36" s="7"/>
      <c r="CV36" s="6">
        <v>-0.06</v>
      </c>
      <c r="CW36" s="7"/>
      <c r="CX36" s="6">
        <v>0</v>
      </c>
      <c r="CY36" s="7"/>
      <c r="CZ36" s="6">
        <f t="shared" ref="CZ36:CZ54" si="15">ROUND(P36+T36+CB36+CR36+CV36,5)</f>
        <v>31101.03</v>
      </c>
      <c r="DA36" s="7"/>
      <c r="DB36" s="6">
        <f t="shared" ref="DB36:DB54" si="16">ROUND(R36+V36+CD36+CT36+CX36,5)</f>
        <v>292990</v>
      </c>
    </row>
    <row r="37" spans="1:106" x14ac:dyDescent="0.25">
      <c r="A37" s="2"/>
      <c r="B37" s="2"/>
      <c r="C37" s="2"/>
      <c r="D37" s="2"/>
      <c r="E37" s="2" t="s">
        <v>66</v>
      </c>
      <c r="F37" s="2"/>
      <c r="G37" s="2"/>
      <c r="H37" s="6">
        <v>0</v>
      </c>
      <c r="I37" s="7"/>
      <c r="J37" s="6"/>
      <c r="K37" s="7"/>
      <c r="L37" s="6">
        <v>2510</v>
      </c>
      <c r="M37" s="7"/>
      <c r="N37" s="6">
        <v>22467</v>
      </c>
      <c r="O37" s="7"/>
      <c r="P37" s="6">
        <f t="shared" si="8"/>
        <v>2510</v>
      </c>
      <c r="Q37" s="7"/>
      <c r="R37" s="6">
        <f t="shared" si="9"/>
        <v>22467</v>
      </c>
      <c r="S37" s="7"/>
      <c r="T37" s="6">
        <v>0</v>
      </c>
      <c r="U37" s="7"/>
      <c r="V37" s="6"/>
      <c r="W37" s="7"/>
      <c r="X37" s="6">
        <v>0</v>
      </c>
      <c r="Y37" s="7"/>
      <c r="Z37" s="6"/>
      <c r="AA37" s="7"/>
      <c r="AB37" s="6">
        <v>0</v>
      </c>
      <c r="AC37" s="7"/>
      <c r="AD37" s="6"/>
      <c r="AE37" s="7"/>
      <c r="AF37" s="6">
        <v>0</v>
      </c>
      <c r="AG37" s="7"/>
      <c r="AH37" s="7"/>
      <c r="AI37" s="7"/>
      <c r="AJ37" s="6">
        <f t="shared" si="10"/>
        <v>0</v>
      </c>
      <c r="AK37" s="7"/>
      <c r="AL37" s="6"/>
      <c r="AM37" s="7"/>
      <c r="AN37" s="6">
        <v>0</v>
      </c>
      <c r="AO37" s="7"/>
      <c r="AP37" s="6"/>
      <c r="AQ37" s="7"/>
      <c r="AR37" s="6">
        <v>0</v>
      </c>
      <c r="AS37" s="7"/>
      <c r="AT37" s="6"/>
      <c r="AU37" s="7"/>
      <c r="AV37" s="6">
        <v>0</v>
      </c>
      <c r="AW37" s="7"/>
      <c r="AX37" s="6"/>
      <c r="AY37" s="7"/>
      <c r="AZ37" s="6">
        <v>0</v>
      </c>
      <c r="BA37" s="7"/>
      <c r="BB37" s="6"/>
      <c r="BC37" s="7"/>
      <c r="BD37" s="6">
        <v>0</v>
      </c>
      <c r="BE37" s="7"/>
      <c r="BF37" s="7"/>
      <c r="BG37" s="7"/>
      <c r="BH37" s="6">
        <f t="shared" si="11"/>
        <v>0</v>
      </c>
      <c r="BI37" s="7"/>
      <c r="BJ37" s="6"/>
      <c r="BK37" s="7"/>
      <c r="BL37" s="6">
        <v>0</v>
      </c>
      <c r="BM37" s="7"/>
      <c r="BN37" s="6"/>
      <c r="BO37" s="7"/>
      <c r="BP37" s="6">
        <v>0</v>
      </c>
      <c r="BQ37" s="7"/>
      <c r="BR37" s="6"/>
      <c r="BS37" s="7"/>
      <c r="BT37" s="6">
        <v>0</v>
      </c>
      <c r="BU37" s="7"/>
      <c r="BV37" s="6"/>
      <c r="BW37" s="7"/>
      <c r="BX37" s="6">
        <f t="shared" si="12"/>
        <v>0</v>
      </c>
      <c r="BY37" s="7"/>
      <c r="BZ37" s="6"/>
      <c r="CA37" s="7"/>
      <c r="CB37" s="6">
        <f t="shared" si="13"/>
        <v>0</v>
      </c>
      <c r="CC37" s="7"/>
      <c r="CD37" s="6"/>
      <c r="CE37" s="7"/>
      <c r="CF37" s="6">
        <v>0</v>
      </c>
      <c r="CG37" s="7"/>
      <c r="CH37" s="7"/>
      <c r="CI37" s="7"/>
      <c r="CJ37" s="6">
        <v>0</v>
      </c>
      <c r="CK37" s="7"/>
      <c r="CL37" s="7"/>
      <c r="CM37" s="7"/>
      <c r="CN37" s="6">
        <v>0</v>
      </c>
      <c r="CO37" s="7"/>
      <c r="CP37" s="7"/>
      <c r="CQ37" s="7"/>
      <c r="CR37" s="6">
        <f t="shared" si="14"/>
        <v>0</v>
      </c>
      <c r="CS37" s="7"/>
      <c r="CT37" s="7"/>
      <c r="CU37" s="7"/>
      <c r="CV37" s="6">
        <v>0</v>
      </c>
      <c r="CW37" s="7"/>
      <c r="CX37" s="6">
        <v>0</v>
      </c>
      <c r="CY37" s="7"/>
      <c r="CZ37" s="6">
        <f t="shared" si="15"/>
        <v>2510</v>
      </c>
      <c r="DA37" s="7"/>
      <c r="DB37" s="6">
        <f t="shared" si="16"/>
        <v>22467</v>
      </c>
    </row>
    <row r="38" spans="1:106" x14ac:dyDescent="0.25">
      <c r="A38" s="2"/>
      <c r="B38" s="2"/>
      <c r="C38" s="2"/>
      <c r="D38" s="2"/>
      <c r="E38" s="2" t="s">
        <v>67</v>
      </c>
      <c r="F38" s="2"/>
      <c r="G38" s="2"/>
      <c r="H38" s="6">
        <v>0</v>
      </c>
      <c r="I38" s="7"/>
      <c r="J38" s="6"/>
      <c r="K38" s="7"/>
      <c r="L38" s="6">
        <v>286.54000000000002</v>
      </c>
      <c r="M38" s="7"/>
      <c r="N38" s="6">
        <v>4800</v>
      </c>
      <c r="O38" s="7"/>
      <c r="P38" s="6">
        <f t="shared" si="8"/>
        <v>286.54000000000002</v>
      </c>
      <c r="Q38" s="7"/>
      <c r="R38" s="6">
        <f t="shared" si="9"/>
        <v>4800</v>
      </c>
      <c r="S38" s="7"/>
      <c r="T38" s="6">
        <v>357.74</v>
      </c>
      <c r="U38" s="7"/>
      <c r="V38" s="6"/>
      <c r="W38" s="7"/>
      <c r="X38" s="6">
        <v>0</v>
      </c>
      <c r="Y38" s="7"/>
      <c r="Z38" s="6"/>
      <c r="AA38" s="7"/>
      <c r="AB38" s="6">
        <v>0</v>
      </c>
      <c r="AC38" s="7"/>
      <c r="AD38" s="6"/>
      <c r="AE38" s="7"/>
      <c r="AF38" s="6">
        <v>0</v>
      </c>
      <c r="AG38" s="7"/>
      <c r="AH38" s="7"/>
      <c r="AI38" s="7"/>
      <c r="AJ38" s="6">
        <f t="shared" si="10"/>
        <v>0</v>
      </c>
      <c r="AK38" s="7"/>
      <c r="AL38" s="6"/>
      <c r="AM38" s="7"/>
      <c r="AN38" s="6">
        <v>0</v>
      </c>
      <c r="AO38" s="7"/>
      <c r="AP38" s="6"/>
      <c r="AQ38" s="7"/>
      <c r="AR38" s="6">
        <v>0</v>
      </c>
      <c r="AS38" s="7"/>
      <c r="AT38" s="6"/>
      <c r="AU38" s="7"/>
      <c r="AV38" s="6">
        <v>13.28</v>
      </c>
      <c r="AW38" s="7"/>
      <c r="AX38" s="6"/>
      <c r="AY38" s="7"/>
      <c r="AZ38" s="6">
        <v>229.28</v>
      </c>
      <c r="BA38" s="7"/>
      <c r="BB38" s="6"/>
      <c r="BC38" s="7"/>
      <c r="BD38" s="6">
        <v>0</v>
      </c>
      <c r="BE38" s="7"/>
      <c r="BF38" s="7"/>
      <c r="BG38" s="7"/>
      <c r="BH38" s="6">
        <f t="shared" si="11"/>
        <v>242.56</v>
      </c>
      <c r="BI38" s="7"/>
      <c r="BJ38" s="6"/>
      <c r="BK38" s="7"/>
      <c r="BL38" s="6">
        <v>0</v>
      </c>
      <c r="BM38" s="7"/>
      <c r="BN38" s="6"/>
      <c r="BO38" s="7"/>
      <c r="BP38" s="6">
        <v>5.66</v>
      </c>
      <c r="BQ38" s="7"/>
      <c r="BR38" s="6"/>
      <c r="BS38" s="7"/>
      <c r="BT38" s="6">
        <v>0</v>
      </c>
      <c r="BU38" s="7"/>
      <c r="BV38" s="6"/>
      <c r="BW38" s="7"/>
      <c r="BX38" s="6">
        <f t="shared" si="12"/>
        <v>5.66</v>
      </c>
      <c r="BY38" s="7"/>
      <c r="BZ38" s="6"/>
      <c r="CA38" s="7"/>
      <c r="CB38" s="6">
        <f t="shared" si="13"/>
        <v>248.22</v>
      </c>
      <c r="CC38" s="7"/>
      <c r="CD38" s="6"/>
      <c r="CE38" s="7"/>
      <c r="CF38" s="6">
        <v>0</v>
      </c>
      <c r="CG38" s="7"/>
      <c r="CH38" s="7"/>
      <c r="CI38" s="7"/>
      <c r="CJ38" s="6">
        <v>0</v>
      </c>
      <c r="CK38" s="7"/>
      <c r="CL38" s="7"/>
      <c r="CM38" s="7"/>
      <c r="CN38" s="6">
        <v>0</v>
      </c>
      <c r="CO38" s="7"/>
      <c r="CP38" s="7"/>
      <c r="CQ38" s="7"/>
      <c r="CR38" s="6">
        <f t="shared" si="14"/>
        <v>0</v>
      </c>
      <c r="CS38" s="7"/>
      <c r="CT38" s="7"/>
      <c r="CU38" s="7"/>
      <c r="CV38" s="6">
        <v>0</v>
      </c>
      <c r="CW38" s="7"/>
      <c r="CX38" s="6">
        <v>0</v>
      </c>
      <c r="CY38" s="7"/>
      <c r="CZ38" s="6">
        <f t="shared" si="15"/>
        <v>892.5</v>
      </c>
      <c r="DA38" s="7"/>
      <c r="DB38" s="6">
        <f t="shared" si="16"/>
        <v>4800</v>
      </c>
    </row>
    <row r="39" spans="1:106" x14ac:dyDescent="0.25">
      <c r="A39" s="2"/>
      <c r="B39" s="2"/>
      <c r="C39" s="2"/>
      <c r="D39" s="2"/>
      <c r="E39" s="2" t="s">
        <v>68</v>
      </c>
      <c r="F39" s="2"/>
      <c r="G39" s="2"/>
      <c r="H39" s="6">
        <v>0</v>
      </c>
      <c r="I39" s="7"/>
      <c r="J39" s="6"/>
      <c r="K39" s="7"/>
      <c r="L39" s="6">
        <v>0</v>
      </c>
      <c r="M39" s="7"/>
      <c r="N39" s="6">
        <v>0</v>
      </c>
      <c r="O39" s="7"/>
      <c r="P39" s="6">
        <f t="shared" si="8"/>
        <v>0</v>
      </c>
      <c r="Q39" s="7"/>
      <c r="R39" s="6">
        <f t="shared" si="9"/>
        <v>0</v>
      </c>
      <c r="S39" s="7"/>
      <c r="T39" s="6">
        <v>0</v>
      </c>
      <c r="U39" s="7"/>
      <c r="V39" s="6"/>
      <c r="W39" s="7"/>
      <c r="X39" s="6">
        <v>0</v>
      </c>
      <c r="Y39" s="7"/>
      <c r="Z39" s="6"/>
      <c r="AA39" s="7"/>
      <c r="AB39" s="6">
        <v>0</v>
      </c>
      <c r="AC39" s="7"/>
      <c r="AD39" s="6"/>
      <c r="AE39" s="7"/>
      <c r="AF39" s="6">
        <v>0</v>
      </c>
      <c r="AG39" s="7"/>
      <c r="AH39" s="7"/>
      <c r="AI39" s="7"/>
      <c r="AJ39" s="6">
        <f t="shared" si="10"/>
        <v>0</v>
      </c>
      <c r="AK39" s="7"/>
      <c r="AL39" s="6"/>
      <c r="AM39" s="7"/>
      <c r="AN39" s="6">
        <v>0</v>
      </c>
      <c r="AO39" s="7"/>
      <c r="AP39" s="6"/>
      <c r="AQ39" s="7"/>
      <c r="AR39" s="6">
        <v>0</v>
      </c>
      <c r="AS39" s="7"/>
      <c r="AT39" s="6"/>
      <c r="AU39" s="7"/>
      <c r="AV39" s="6">
        <v>0</v>
      </c>
      <c r="AW39" s="7"/>
      <c r="AX39" s="6"/>
      <c r="AY39" s="7"/>
      <c r="AZ39" s="6">
        <v>0</v>
      </c>
      <c r="BA39" s="7"/>
      <c r="BB39" s="6"/>
      <c r="BC39" s="7"/>
      <c r="BD39" s="6">
        <v>0</v>
      </c>
      <c r="BE39" s="7"/>
      <c r="BF39" s="7"/>
      <c r="BG39" s="7"/>
      <c r="BH39" s="6">
        <f t="shared" si="11"/>
        <v>0</v>
      </c>
      <c r="BI39" s="7"/>
      <c r="BJ39" s="6"/>
      <c r="BK39" s="7"/>
      <c r="BL39" s="6">
        <v>503</v>
      </c>
      <c r="BM39" s="7"/>
      <c r="BN39" s="6"/>
      <c r="BO39" s="7"/>
      <c r="BP39" s="6">
        <v>0</v>
      </c>
      <c r="BQ39" s="7"/>
      <c r="BR39" s="6"/>
      <c r="BS39" s="7"/>
      <c r="BT39" s="6">
        <v>0</v>
      </c>
      <c r="BU39" s="7"/>
      <c r="BV39" s="6"/>
      <c r="BW39" s="7"/>
      <c r="BX39" s="6">
        <f t="shared" si="12"/>
        <v>503</v>
      </c>
      <c r="BY39" s="7"/>
      <c r="BZ39" s="6"/>
      <c r="CA39" s="7"/>
      <c r="CB39" s="6">
        <f t="shared" si="13"/>
        <v>503</v>
      </c>
      <c r="CC39" s="7"/>
      <c r="CD39" s="6"/>
      <c r="CE39" s="7"/>
      <c r="CF39" s="6">
        <v>0</v>
      </c>
      <c r="CG39" s="7"/>
      <c r="CH39" s="7"/>
      <c r="CI39" s="7"/>
      <c r="CJ39" s="6">
        <v>0</v>
      </c>
      <c r="CK39" s="7"/>
      <c r="CL39" s="7"/>
      <c r="CM39" s="7"/>
      <c r="CN39" s="6">
        <v>0</v>
      </c>
      <c r="CO39" s="7"/>
      <c r="CP39" s="7"/>
      <c r="CQ39" s="7"/>
      <c r="CR39" s="6">
        <f t="shared" si="14"/>
        <v>0</v>
      </c>
      <c r="CS39" s="7"/>
      <c r="CT39" s="7"/>
      <c r="CU39" s="7"/>
      <c r="CV39" s="6">
        <v>0</v>
      </c>
      <c r="CW39" s="7"/>
      <c r="CX39" s="6">
        <v>0</v>
      </c>
      <c r="CY39" s="7"/>
      <c r="CZ39" s="6">
        <f t="shared" si="15"/>
        <v>503</v>
      </c>
      <c r="DA39" s="7"/>
      <c r="DB39" s="6">
        <f t="shared" si="16"/>
        <v>0</v>
      </c>
    </row>
    <row r="40" spans="1:106" x14ac:dyDescent="0.25">
      <c r="A40" s="2"/>
      <c r="B40" s="2"/>
      <c r="C40" s="2"/>
      <c r="D40" s="2"/>
      <c r="E40" s="2" t="s">
        <v>69</v>
      </c>
      <c r="F40" s="2"/>
      <c r="G40" s="2"/>
      <c r="H40" s="6">
        <v>169.81</v>
      </c>
      <c r="I40" s="7"/>
      <c r="J40" s="6">
        <v>33</v>
      </c>
      <c r="K40" s="7"/>
      <c r="L40" s="6">
        <v>142.30000000000001</v>
      </c>
      <c r="M40" s="7"/>
      <c r="N40" s="6">
        <v>479</v>
      </c>
      <c r="O40" s="7"/>
      <c r="P40" s="6">
        <f t="shared" si="8"/>
        <v>312.11</v>
      </c>
      <c r="Q40" s="7"/>
      <c r="R40" s="6">
        <f t="shared" si="9"/>
        <v>512</v>
      </c>
      <c r="S40" s="7"/>
      <c r="T40" s="6">
        <v>331.28</v>
      </c>
      <c r="U40" s="7"/>
      <c r="V40" s="6">
        <v>432</v>
      </c>
      <c r="W40" s="7"/>
      <c r="X40" s="6">
        <v>1.67</v>
      </c>
      <c r="Y40" s="7"/>
      <c r="Z40" s="6">
        <v>7</v>
      </c>
      <c r="AA40" s="7"/>
      <c r="AB40" s="6">
        <v>3.35</v>
      </c>
      <c r="AC40" s="7"/>
      <c r="AD40" s="6">
        <v>1013</v>
      </c>
      <c r="AE40" s="7"/>
      <c r="AF40" s="6">
        <v>0</v>
      </c>
      <c r="AG40" s="7"/>
      <c r="AH40" s="7"/>
      <c r="AI40" s="7"/>
      <c r="AJ40" s="6">
        <f t="shared" si="10"/>
        <v>5.0199999999999996</v>
      </c>
      <c r="AK40" s="7"/>
      <c r="AL40" s="6">
        <f t="shared" ref="AL40:AL46" si="17">ROUND(Z40+AD40+AH40,5)</f>
        <v>1020</v>
      </c>
      <c r="AM40" s="7"/>
      <c r="AN40" s="6">
        <v>3.35</v>
      </c>
      <c r="AO40" s="7"/>
      <c r="AP40" s="6">
        <v>13</v>
      </c>
      <c r="AQ40" s="7"/>
      <c r="AR40" s="6">
        <v>118.52</v>
      </c>
      <c r="AS40" s="7"/>
      <c r="AT40" s="6">
        <v>39</v>
      </c>
      <c r="AU40" s="7"/>
      <c r="AV40" s="6">
        <v>5.58</v>
      </c>
      <c r="AW40" s="7"/>
      <c r="AX40" s="6">
        <v>13</v>
      </c>
      <c r="AY40" s="7"/>
      <c r="AZ40" s="6">
        <v>358.3</v>
      </c>
      <c r="BA40" s="7"/>
      <c r="BB40" s="6">
        <v>197</v>
      </c>
      <c r="BC40" s="7"/>
      <c r="BD40" s="6">
        <v>0</v>
      </c>
      <c r="BE40" s="7"/>
      <c r="BF40" s="7"/>
      <c r="BG40" s="7"/>
      <c r="BH40" s="6">
        <f t="shared" si="11"/>
        <v>363.88</v>
      </c>
      <c r="BI40" s="7"/>
      <c r="BJ40" s="6">
        <f t="shared" ref="BJ40:BJ48" si="18">ROUND(AX40+BB40+BF40,5)</f>
        <v>210</v>
      </c>
      <c r="BK40" s="7"/>
      <c r="BL40" s="6">
        <v>16.940000000000001</v>
      </c>
      <c r="BM40" s="7"/>
      <c r="BN40" s="6">
        <v>53</v>
      </c>
      <c r="BO40" s="7"/>
      <c r="BP40" s="6">
        <v>66.84</v>
      </c>
      <c r="BQ40" s="7"/>
      <c r="BR40" s="6">
        <v>263</v>
      </c>
      <c r="BS40" s="7"/>
      <c r="BT40" s="6">
        <v>53.69</v>
      </c>
      <c r="BU40" s="7"/>
      <c r="BV40" s="6">
        <v>497</v>
      </c>
      <c r="BW40" s="7"/>
      <c r="BX40" s="6">
        <f t="shared" si="12"/>
        <v>137.47</v>
      </c>
      <c r="BY40" s="7"/>
      <c r="BZ40" s="6">
        <f t="shared" ref="BZ40:BZ46" si="19">ROUND(BN40+BR40+BV40,5)</f>
        <v>813</v>
      </c>
      <c r="CA40" s="7"/>
      <c r="CB40" s="6">
        <f t="shared" si="13"/>
        <v>628.24</v>
      </c>
      <c r="CC40" s="7"/>
      <c r="CD40" s="6">
        <f t="shared" ref="CD40:CD54" si="20">ROUND(AL40+AP40+AT40+BJ40+BZ40,5)</f>
        <v>2095</v>
      </c>
      <c r="CE40" s="7"/>
      <c r="CF40" s="6">
        <v>0</v>
      </c>
      <c r="CG40" s="7"/>
      <c r="CH40" s="7"/>
      <c r="CI40" s="7"/>
      <c r="CJ40" s="6">
        <v>0</v>
      </c>
      <c r="CK40" s="7"/>
      <c r="CL40" s="7"/>
      <c r="CM40" s="7"/>
      <c r="CN40" s="6">
        <v>0</v>
      </c>
      <c r="CO40" s="7"/>
      <c r="CP40" s="7"/>
      <c r="CQ40" s="7"/>
      <c r="CR40" s="6">
        <f t="shared" si="14"/>
        <v>0</v>
      </c>
      <c r="CS40" s="7"/>
      <c r="CT40" s="7"/>
      <c r="CU40" s="7"/>
      <c r="CV40" s="6">
        <v>0</v>
      </c>
      <c r="CW40" s="7"/>
      <c r="CX40" s="6">
        <v>0</v>
      </c>
      <c r="CY40" s="7"/>
      <c r="CZ40" s="6">
        <f t="shared" si="15"/>
        <v>1271.6300000000001</v>
      </c>
      <c r="DA40" s="7"/>
      <c r="DB40" s="6">
        <f t="shared" si="16"/>
        <v>3039</v>
      </c>
    </row>
    <row r="41" spans="1:106" x14ac:dyDescent="0.25">
      <c r="A41" s="2"/>
      <c r="B41" s="2"/>
      <c r="C41" s="2"/>
      <c r="D41" s="2"/>
      <c r="E41" s="2" t="s">
        <v>70</v>
      </c>
      <c r="F41" s="2"/>
      <c r="G41" s="2"/>
      <c r="H41" s="6">
        <v>21.04</v>
      </c>
      <c r="I41" s="7"/>
      <c r="J41" s="6">
        <v>129</v>
      </c>
      <c r="K41" s="7"/>
      <c r="L41" s="6">
        <v>50.45</v>
      </c>
      <c r="M41" s="7"/>
      <c r="N41" s="6">
        <v>2289</v>
      </c>
      <c r="O41" s="7"/>
      <c r="P41" s="6">
        <f t="shared" si="8"/>
        <v>71.489999999999995</v>
      </c>
      <c r="Q41" s="7"/>
      <c r="R41" s="6">
        <f t="shared" si="9"/>
        <v>2418</v>
      </c>
      <c r="S41" s="7"/>
      <c r="T41" s="6">
        <v>84.15</v>
      </c>
      <c r="U41" s="7"/>
      <c r="V41" s="6">
        <v>1595</v>
      </c>
      <c r="W41" s="7"/>
      <c r="X41" s="6">
        <v>4.2</v>
      </c>
      <c r="Y41" s="7"/>
      <c r="Z41" s="6">
        <v>26</v>
      </c>
      <c r="AA41" s="7"/>
      <c r="AB41" s="6">
        <v>8.42</v>
      </c>
      <c r="AC41" s="7"/>
      <c r="AD41" s="6">
        <v>52</v>
      </c>
      <c r="AE41" s="7"/>
      <c r="AF41" s="6">
        <v>0</v>
      </c>
      <c r="AG41" s="7"/>
      <c r="AH41" s="7"/>
      <c r="AI41" s="7"/>
      <c r="AJ41" s="6">
        <f t="shared" si="10"/>
        <v>12.62</v>
      </c>
      <c r="AK41" s="7"/>
      <c r="AL41" s="6">
        <f t="shared" si="17"/>
        <v>78</v>
      </c>
      <c r="AM41" s="7"/>
      <c r="AN41" s="6">
        <v>8.42</v>
      </c>
      <c r="AO41" s="7"/>
      <c r="AP41" s="6">
        <v>52</v>
      </c>
      <c r="AQ41" s="7"/>
      <c r="AR41" s="6">
        <v>25.24</v>
      </c>
      <c r="AS41" s="7"/>
      <c r="AT41" s="6">
        <v>155</v>
      </c>
      <c r="AU41" s="7"/>
      <c r="AV41" s="6">
        <v>8.42</v>
      </c>
      <c r="AW41" s="7"/>
      <c r="AX41" s="6">
        <v>52</v>
      </c>
      <c r="AY41" s="7"/>
      <c r="AZ41" s="6">
        <v>126.23</v>
      </c>
      <c r="BA41" s="7"/>
      <c r="BB41" s="6">
        <v>6713</v>
      </c>
      <c r="BC41" s="7"/>
      <c r="BD41" s="6">
        <v>0</v>
      </c>
      <c r="BE41" s="7"/>
      <c r="BF41" s="7"/>
      <c r="BG41" s="7"/>
      <c r="BH41" s="6">
        <f t="shared" si="11"/>
        <v>134.65</v>
      </c>
      <c r="BI41" s="7"/>
      <c r="BJ41" s="6">
        <f t="shared" si="18"/>
        <v>6765</v>
      </c>
      <c r="BK41" s="7"/>
      <c r="BL41" s="6">
        <v>33.659999999999997</v>
      </c>
      <c r="BM41" s="7"/>
      <c r="BN41" s="6">
        <v>206</v>
      </c>
      <c r="BO41" s="7"/>
      <c r="BP41" s="6">
        <v>168.3</v>
      </c>
      <c r="BQ41" s="7"/>
      <c r="BR41" s="6">
        <v>1030</v>
      </c>
      <c r="BS41" s="7"/>
      <c r="BT41" s="6">
        <v>126.23</v>
      </c>
      <c r="BU41" s="7"/>
      <c r="BV41" s="6">
        <v>773</v>
      </c>
      <c r="BW41" s="7"/>
      <c r="BX41" s="6">
        <f t="shared" si="12"/>
        <v>328.19</v>
      </c>
      <c r="BY41" s="7"/>
      <c r="BZ41" s="6">
        <f t="shared" si="19"/>
        <v>2009</v>
      </c>
      <c r="CA41" s="7"/>
      <c r="CB41" s="6">
        <f t="shared" si="13"/>
        <v>509.12</v>
      </c>
      <c r="CC41" s="7"/>
      <c r="CD41" s="6">
        <f t="shared" si="20"/>
        <v>9059</v>
      </c>
      <c r="CE41" s="7"/>
      <c r="CF41" s="6">
        <v>0</v>
      </c>
      <c r="CG41" s="7"/>
      <c r="CH41" s="7"/>
      <c r="CI41" s="7"/>
      <c r="CJ41" s="6">
        <v>0</v>
      </c>
      <c r="CK41" s="7"/>
      <c r="CL41" s="7"/>
      <c r="CM41" s="7"/>
      <c r="CN41" s="6">
        <v>0</v>
      </c>
      <c r="CO41" s="7"/>
      <c r="CP41" s="7"/>
      <c r="CQ41" s="7"/>
      <c r="CR41" s="6">
        <f t="shared" si="14"/>
        <v>0</v>
      </c>
      <c r="CS41" s="7"/>
      <c r="CT41" s="7"/>
      <c r="CU41" s="7"/>
      <c r="CV41" s="6">
        <v>0</v>
      </c>
      <c r="CW41" s="7"/>
      <c r="CX41" s="6">
        <v>0</v>
      </c>
      <c r="CY41" s="7"/>
      <c r="CZ41" s="6">
        <f t="shared" si="15"/>
        <v>664.76</v>
      </c>
      <c r="DA41" s="7"/>
      <c r="DB41" s="6">
        <f t="shared" si="16"/>
        <v>13072</v>
      </c>
    </row>
    <row r="42" spans="1:106" x14ac:dyDescent="0.25">
      <c r="A42" s="2"/>
      <c r="B42" s="2"/>
      <c r="C42" s="2"/>
      <c r="D42" s="2"/>
      <c r="E42" s="2" t="s">
        <v>71</v>
      </c>
      <c r="F42" s="2"/>
      <c r="G42" s="2"/>
      <c r="H42" s="6">
        <v>41.63</v>
      </c>
      <c r="I42" s="7"/>
      <c r="J42" s="6">
        <v>15</v>
      </c>
      <c r="K42" s="7"/>
      <c r="L42" s="6">
        <v>-19.13</v>
      </c>
      <c r="M42" s="7"/>
      <c r="N42" s="6">
        <v>36</v>
      </c>
      <c r="O42" s="7"/>
      <c r="P42" s="6">
        <f t="shared" si="8"/>
        <v>22.5</v>
      </c>
      <c r="Q42" s="7"/>
      <c r="R42" s="6">
        <f t="shared" si="9"/>
        <v>51</v>
      </c>
      <c r="S42" s="7"/>
      <c r="T42" s="6">
        <v>13.16</v>
      </c>
      <c r="U42" s="7"/>
      <c r="V42" s="6">
        <v>2809</v>
      </c>
      <c r="W42" s="7"/>
      <c r="X42" s="6">
        <v>0.66</v>
      </c>
      <c r="Y42" s="7"/>
      <c r="Z42" s="6">
        <v>3</v>
      </c>
      <c r="AA42" s="7"/>
      <c r="AB42" s="6">
        <v>1.32</v>
      </c>
      <c r="AC42" s="7"/>
      <c r="AD42" s="6">
        <v>6</v>
      </c>
      <c r="AE42" s="7"/>
      <c r="AF42" s="6">
        <v>0</v>
      </c>
      <c r="AG42" s="7"/>
      <c r="AH42" s="7"/>
      <c r="AI42" s="7"/>
      <c r="AJ42" s="6">
        <f t="shared" si="10"/>
        <v>1.98</v>
      </c>
      <c r="AK42" s="7"/>
      <c r="AL42" s="6">
        <f t="shared" si="17"/>
        <v>9</v>
      </c>
      <c r="AM42" s="7"/>
      <c r="AN42" s="6">
        <v>1.32</v>
      </c>
      <c r="AO42" s="7"/>
      <c r="AP42" s="6">
        <v>6</v>
      </c>
      <c r="AQ42" s="7"/>
      <c r="AR42" s="6">
        <v>3.95</v>
      </c>
      <c r="AS42" s="7"/>
      <c r="AT42" s="6">
        <v>18</v>
      </c>
      <c r="AU42" s="7"/>
      <c r="AV42" s="6">
        <v>1.32</v>
      </c>
      <c r="AW42" s="7"/>
      <c r="AX42" s="6">
        <v>6</v>
      </c>
      <c r="AY42" s="7"/>
      <c r="AZ42" s="6">
        <v>19.739999999999998</v>
      </c>
      <c r="BA42" s="7"/>
      <c r="BB42" s="6">
        <v>89</v>
      </c>
      <c r="BC42" s="7"/>
      <c r="BD42" s="6">
        <v>0</v>
      </c>
      <c r="BE42" s="7"/>
      <c r="BF42" s="7"/>
      <c r="BG42" s="7"/>
      <c r="BH42" s="6">
        <f t="shared" si="11"/>
        <v>21.06</v>
      </c>
      <c r="BI42" s="7"/>
      <c r="BJ42" s="6">
        <f t="shared" si="18"/>
        <v>95</v>
      </c>
      <c r="BK42" s="7"/>
      <c r="BL42" s="6">
        <v>45.13</v>
      </c>
      <c r="BM42" s="7"/>
      <c r="BN42" s="6">
        <v>424</v>
      </c>
      <c r="BO42" s="7"/>
      <c r="BP42" s="6">
        <v>26.32</v>
      </c>
      <c r="BQ42" s="7"/>
      <c r="BR42" s="6">
        <v>118</v>
      </c>
      <c r="BS42" s="7"/>
      <c r="BT42" s="6">
        <v>19.739999999999998</v>
      </c>
      <c r="BU42" s="7"/>
      <c r="BV42" s="6">
        <v>239</v>
      </c>
      <c r="BW42" s="7"/>
      <c r="BX42" s="6">
        <f t="shared" si="12"/>
        <v>91.19</v>
      </c>
      <c r="BY42" s="7"/>
      <c r="BZ42" s="6">
        <f t="shared" si="19"/>
        <v>781</v>
      </c>
      <c r="CA42" s="7"/>
      <c r="CB42" s="6">
        <f t="shared" si="13"/>
        <v>119.5</v>
      </c>
      <c r="CC42" s="7"/>
      <c r="CD42" s="6">
        <f t="shared" si="20"/>
        <v>909</v>
      </c>
      <c r="CE42" s="7"/>
      <c r="CF42" s="6">
        <v>0</v>
      </c>
      <c r="CG42" s="7"/>
      <c r="CH42" s="7"/>
      <c r="CI42" s="7"/>
      <c r="CJ42" s="6">
        <v>0</v>
      </c>
      <c r="CK42" s="7"/>
      <c r="CL42" s="7"/>
      <c r="CM42" s="7"/>
      <c r="CN42" s="6">
        <v>0</v>
      </c>
      <c r="CO42" s="7"/>
      <c r="CP42" s="7"/>
      <c r="CQ42" s="7"/>
      <c r="CR42" s="6">
        <f t="shared" si="14"/>
        <v>0</v>
      </c>
      <c r="CS42" s="7"/>
      <c r="CT42" s="7"/>
      <c r="CU42" s="7"/>
      <c r="CV42" s="6">
        <v>0</v>
      </c>
      <c r="CW42" s="7"/>
      <c r="CX42" s="6">
        <v>0</v>
      </c>
      <c r="CY42" s="7"/>
      <c r="CZ42" s="6">
        <f t="shared" si="15"/>
        <v>155.16</v>
      </c>
      <c r="DA42" s="7"/>
      <c r="DB42" s="6">
        <f t="shared" si="16"/>
        <v>3769</v>
      </c>
    </row>
    <row r="43" spans="1:106" x14ac:dyDescent="0.25">
      <c r="A43" s="2"/>
      <c r="B43" s="2"/>
      <c r="C43" s="2"/>
      <c r="D43" s="2"/>
      <c r="E43" s="2" t="s">
        <v>72</v>
      </c>
      <c r="F43" s="2"/>
      <c r="G43" s="2"/>
      <c r="H43" s="6">
        <v>90.58</v>
      </c>
      <c r="I43" s="7"/>
      <c r="J43" s="6">
        <v>522</v>
      </c>
      <c r="K43" s="7"/>
      <c r="L43" s="6">
        <v>360.06</v>
      </c>
      <c r="M43" s="7"/>
      <c r="N43" s="6">
        <v>2109</v>
      </c>
      <c r="O43" s="7"/>
      <c r="P43" s="6">
        <f t="shared" si="8"/>
        <v>450.64</v>
      </c>
      <c r="Q43" s="7"/>
      <c r="R43" s="6">
        <f t="shared" si="9"/>
        <v>2631</v>
      </c>
      <c r="S43" s="7"/>
      <c r="T43" s="6">
        <v>341.94</v>
      </c>
      <c r="U43" s="7"/>
      <c r="V43" s="6">
        <v>1841</v>
      </c>
      <c r="W43" s="7"/>
      <c r="X43" s="6">
        <v>17</v>
      </c>
      <c r="Y43" s="7"/>
      <c r="Z43" s="6">
        <v>98</v>
      </c>
      <c r="AA43" s="7"/>
      <c r="AB43" s="6">
        <v>39.54</v>
      </c>
      <c r="AC43" s="7"/>
      <c r="AD43" s="6">
        <v>229</v>
      </c>
      <c r="AE43" s="7"/>
      <c r="AF43" s="6">
        <v>0</v>
      </c>
      <c r="AG43" s="7"/>
      <c r="AH43" s="7"/>
      <c r="AI43" s="7"/>
      <c r="AJ43" s="6">
        <f t="shared" si="10"/>
        <v>56.54</v>
      </c>
      <c r="AK43" s="7"/>
      <c r="AL43" s="6">
        <f t="shared" si="17"/>
        <v>327</v>
      </c>
      <c r="AM43" s="7"/>
      <c r="AN43" s="6">
        <v>34.020000000000003</v>
      </c>
      <c r="AO43" s="7"/>
      <c r="AP43" s="6">
        <v>195</v>
      </c>
      <c r="AQ43" s="7"/>
      <c r="AR43" s="6">
        <v>100.72</v>
      </c>
      <c r="AS43" s="7"/>
      <c r="AT43" s="6">
        <v>558</v>
      </c>
      <c r="AU43" s="7"/>
      <c r="AV43" s="6">
        <v>30.86</v>
      </c>
      <c r="AW43" s="7"/>
      <c r="AX43" s="6">
        <v>177</v>
      </c>
      <c r="AY43" s="7"/>
      <c r="AZ43" s="6">
        <v>480.74</v>
      </c>
      <c r="BA43" s="7"/>
      <c r="BB43" s="6">
        <v>2735</v>
      </c>
      <c r="BC43" s="7"/>
      <c r="BD43" s="6">
        <v>0</v>
      </c>
      <c r="BE43" s="7"/>
      <c r="BF43" s="7"/>
      <c r="BG43" s="7"/>
      <c r="BH43" s="6">
        <f t="shared" si="11"/>
        <v>511.6</v>
      </c>
      <c r="BI43" s="7"/>
      <c r="BJ43" s="6">
        <f t="shared" si="18"/>
        <v>2912</v>
      </c>
      <c r="BK43" s="7"/>
      <c r="BL43" s="6">
        <v>147.12</v>
      </c>
      <c r="BM43" s="7"/>
      <c r="BN43" s="6">
        <v>848</v>
      </c>
      <c r="BO43" s="7"/>
      <c r="BP43" s="6">
        <v>341.28</v>
      </c>
      <c r="BQ43" s="7"/>
      <c r="BR43" s="6">
        <v>2736</v>
      </c>
      <c r="BS43" s="7"/>
      <c r="BT43" s="6">
        <v>312.33999999999997</v>
      </c>
      <c r="BU43" s="7"/>
      <c r="BV43" s="6">
        <v>2261</v>
      </c>
      <c r="BW43" s="7"/>
      <c r="BX43" s="6">
        <f t="shared" si="12"/>
        <v>800.74</v>
      </c>
      <c r="BY43" s="7"/>
      <c r="BZ43" s="6">
        <f t="shared" si="19"/>
        <v>5845</v>
      </c>
      <c r="CA43" s="7"/>
      <c r="CB43" s="6">
        <f t="shared" si="13"/>
        <v>1503.62</v>
      </c>
      <c r="CC43" s="7"/>
      <c r="CD43" s="6">
        <f t="shared" si="20"/>
        <v>9837</v>
      </c>
      <c r="CE43" s="7"/>
      <c r="CF43" s="6">
        <v>0</v>
      </c>
      <c r="CG43" s="7"/>
      <c r="CH43" s="7"/>
      <c r="CI43" s="7"/>
      <c r="CJ43" s="6">
        <v>0</v>
      </c>
      <c r="CK43" s="7"/>
      <c r="CL43" s="7"/>
      <c r="CM43" s="7"/>
      <c r="CN43" s="6">
        <v>0</v>
      </c>
      <c r="CO43" s="7"/>
      <c r="CP43" s="7"/>
      <c r="CQ43" s="7"/>
      <c r="CR43" s="6">
        <f t="shared" si="14"/>
        <v>0</v>
      </c>
      <c r="CS43" s="7"/>
      <c r="CT43" s="7"/>
      <c r="CU43" s="7"/>
      <c r="CV43" s="6">
        <v>0</v>
      </c>
      <c r="CW43" s="7"/>
      <c r="CX43" s="6">
        <v>0</v>
      </c>
      <c r="CY43" s="7"/>
      <c r="CZ43" s="6">
        <f t="shared" si="15"/>
        <v>2296.1999999999998</v>
      </c>
      <c r="DA43" s="7"/>
      <c r="DB43" s="6">
        <f t="shared" si="16"/>
        <v>14309</v>
      </c>
    </row>
    <row r="44" spans="1:106" x14ac:dyDescent="0.25">
      <c r="A44" s="2"/>
      <c r="B44" s="2"/>
      <c r="C44" s="2"/>
      <c r="D44" s="2"/>
      <c r="E44" s="2" t="s">
        <v>73</v>
      </c>
      <c r="F44" s="2"/>
      <c r="G44" s="2"/>
      <c r="H44" s="6">
        <v>14.96</v>
      </c>
      <c r="I44" s="7"/>
      <c r="J44" s="6">
        <v>91</v>
      </c>
      <c r="K44" s="7"/>
      <c r="L44" s="6">
        <v>35.880000000000003</v>
      </c>
      <c r="M44" s="7"/>
      <c r="N44" s="6">
        <v>218</v>
      </c>
      <c r="O44" s="7"/>
      <c r="P44" s="6">
        <f t="shared" si="8"/>
        <v>50.84</v>
      </c>
      <c r="Q44" s="7"/>
      <c r="R44" s="6">
        <f t="shared" si="9"/>
        <v>309</v>
      </c>
      <c r="S44" s="7"/>
      <c r="T44" s="6">
        <v>59.8</v>
      </c>
      <c r="U44" s="7"/>
      <c r="V44" s="6">
        <v>363</v>
      </c>
      <c r="W44" s="7"/>
      <c r="X44" s="6">
        <v>3</v>
      </c>
      <c r="Y44" s="7"/>
      <c r="Z44" s="6">
        <v>18</v>
      </c>
      <c r="AA44" s="7"/>
      <c r="AB44" s="6">
        <v>5.98</v>
      </c>
      <c r="AC44" s="7"/>
      <c r="AD44" s="6">
        <v>36</v>
      </c>
      <c r="AE44" s="7"/>
      <c r="AF44" s="6">
        <v>0</v>
      </c>
      <c r="AG44" s="7"/>
      <c r="AH44" s="7"/>
      <c r="AI44" s="7"/>
      <c r="AJ44" s="6">
        <f t="shared" si="10"/>
        <v>8.98</v>
      </c>
      <c r="AK44" s="7"/>
      <c r="AL44" s="6">
        <f t="shared" si="17"/>
        <v>54</v>
      </c>
      <c r="AM44" s="7"/>
      <c r="AN44" s="6">
        <v>5.98</v>
      </c>
      <c r="AO44" s="7"/>
      <c r="AP44" s="6">
        <v>36</v>
      </c>
      <c r="AQ44" s="7"/>
      <c r="AR44" s="6">
        <v>17.940000000000001</v>
      </c>
      <c r="AS44" s="7"/>
      <c r="AT44" s="6">
        <v>109</v>
      </c>
      <c r="AU44" s="7"/>
      <c r="AV44" s="6">
        <v>5.98</v>
      </c>
      <c r="AW44" s="7"/>
      <c r="AX44" s="6">
        <v>36</v>
      </c>
      <c r="AY44" s="7"/>
      <c r="AZ44" s="6">
        <v>89.72</v>
      </c>
      <c r="BA44" s="7"/>
      <c r="BB44" s="6">
        <v>545</v>
      </c>
      <c r="BC44" s="7"/>
      <c r="BD44" s="6">
        <v>0</v>
      </c>
      <c r="BE44" s="7"/>
      <c r="BF44" s="7"/>
      <c r="BG44" s="7"/>
      <c r="BH44" s="6">
        <f t="shared" si="11"/>
        <v>95.7</v>
      </c>
      <c r="BI44" s="7"/>
      <c r="BJ44" s="6">
        <f t="shared" si="18"/>
        <v>581</v>
      </c>
      <c r="BK44" s="7"/>
      <c r="BL44" s="6">
        <v>23.92</v>
      </c>
      <c r="BM44" s="7"/>
      <c r="BN44" s="6">
        <v>145</v>
      </c>
      <c r="BO44" s="7"/>
      <c r="BP44" s="6">
        <v>119.62</v>
      </c>
      <c r="BQ44" s="7"/>
      <c r="BR44" s="6">
        <v>726</v>
      </c>
      <c r="BS44" s="7"/>
      <c r="BT44" s="6">
        <v>89.72</v>
      </c>
      <c r="BU44" s="7"/>
      <c r="BV44" s="6">
        <v>545</v>
      </c>
      <c r="BW44" s="7"/>
      <c r="BX44" s="6">
        <f t="shared" si="12"/>
        <v>233.26</v>
      </c>
      <c r="BY44" s="7"/>
      <c r="BZ44" s="6">
        <f t="shared" si="19"/>
        <v>1416</v>
      </c>
      <c r="CA44" s="7"/>
      <c r="CB44" s="6">
        <f t="shared" si="13"/>
        <v>361.86</v>
      </c>
      <c r="CC44" s="7"/>
      <c r="CD44" s="6">
        <f t="shared" si="20"/>
        <v>2196</v>
      </c>
      <c r="CE44" s="7"/>
      <c r="CF44" s="6">
        <v>0</v>
      </c>
      <c r="CG44" s="7"/>
      <c r="CH44" s="7"/>
      <c r="CI44" s="7"/>
      <c r="CJ44" s="6">
        <v>0</v>
      </c>
      <c r="CK44" s="7"/>
      <c r="CL44" s="7"/>
      <c r="CM44" s="7"/>
      <c r="CN44" s="6">
        <v>0</v>
      </c>
      <c r="CO44" s="7"/>
      <c r="CP44" s="7"/>
      <c r="CQ44" s="7"/>
      <c r="CR44" s="6">
        <f t="shared" si="14"/>
        <v>0</v>
      </c>
      <c r="CS44" s="7"/>
      <c r="CT44" s="7"/>
      <c r="CU44" s="7"/>
      <c r="CV44" s="6">
        <v>0</v>
      </c>
      <c r="CW44" s="7"/>
      <c r="CX44" s="6">
        <v>0</v>
      </c>
      <c r="CY44" s="7"/>
      <c r="CZ44" s="6">
        <f t="shared" si="15"/>
        <v>472.5</v>
      </c>
      <c r="DA44" s="7"/>
      <c r="DB44" s="6">
        <f t="shared" si="16"/>
        <v>2868</v>
      </c>
    </row>
    <row r="45" spans="1:106" x14ac:dyDescent="0.25">
      <c r="A45" s="2"/>
      <c r="B45" s="2"/>
      <c r="C45" s="2"/>
      <c r="D45" s="2"/>
      <c r="E45" s="2" t="s">
        <v>74</v>
      </c>
      <c r="F45" s="2"/>
      <c r="G45" s="2"/>
      <c r="H45" s="6">
        <v>3.45</v>
      </c>
      <c r="I45" s="7"/>
      <c r="J45" s="6">
        <v>26</v>
      </c>
      <c r="K45" s="7"/>
      <c r="L45" s="6">
        <v>8.2899999999999991</v>
      </c>
      <c r="M45" s="7"/>
      <c r="N45" s="6">
        <v>63</v>
      </c>
      <c r="O45" s="7"/>
      <c r="P45" s="6">
        <f t="shared" si="8"/>
        <v>11.74</v>
      </c>
      <c r="Q45" s="7"/>
      <c r="R45" s="6">
        <f t="shared" si="9"/>
        <v>89</v>
      </c>
      <c r="S45" s="7"/>
      <c r="T45" s="6">
        <v>13.82</v>
      </c>
      <c r="U45" s="7"/>
      <c r="V45" s="6">
        <v>7985</v>
      </c>
      <c r="W45" s="7"/>
      <c r="X45" s="6">
        <v>0.69</v>
      </c>
      <c r="Y45" s="7"/>
      <c r="Z45" s="6">
        <v>5</v>
      </c>
      <c r="AA45" s="7"/>
      <c r="AB45" s="6">
        <v>1.38</v>
      </c>
      <c r="AC45" s="7"/>
      <c r="AD45" s="6">
        <v>11</v>
      </c>
      <c r="AE45" s="7"/>
      <c r="AF45" s="6">
        <v>0</v>
      </c>
      <c r="AG45" s="7"/>
      <c r="AH45" s="7"/>
      <c r="AI45" s="7"/>
      <c r="AJ45" s="6">
        <f t="shared" si="10"/>
        <v>2.0699999999999998</v>
      </c>
      <c r="AK45" s="7"/>
      <c r="AL45" s="6">
        <f t="shared" si="17"/>
        <v>16</v>
      </c>
      <c r="AM45" s="7"/>
      <c r="AN45" s="6">
        <v>1.38</v>
      </c>
      <c r="AO45" s="7"/>
      <c r="AP45" s="6">
        <v>11</v>
      </c>
      <c r="AQ45" s="7"/>
      <c r="AR45" s="6">
        <v>4.1500000000000004</v>
      </c>
      <c r="AS45" s="7"/>
      <c r="AT45" s="6">
        <v>32</v>
      </c>
      <c r="AU45" s="7"/>
      <c r="AV45" s="6">
        <v>1.38</v>
      </c>
      <c r="AW45" s="7"/>
      <c r="AX45" s="6">
        <v>11</v>
      </c>
      <c r="AY45" s="7"/>
      <c r="AZ45" s="6">
        <v>20.73</v>
      </c>
      <c r="BA45" s="7"/>
      <c r="BB45" s="6">
        <v>158</v>
      </c>
      <c r="BC45" s="7"/>
      <c r="BD45" s="6">
        <v>0</v>
      </c>
      <c r="BE45" s="7"/>
      <c r="BF45" s="7"/>
      <c r="BG45" s="7"/>
      <c r="BH45" s="6">
        <f t="shared" si="11"/>
        <v>22.11</v>
      </c>
      <c r="BI45" s="7"/>
      <c r="BJ45" s="6">
        <f t="shared" si="18"/>
        <v>169</v>
      </c>
      <c r="BK45" s="7"/>
      <c r="BL45" s="6">
        <v>5.53</v>
      </c>
      <c r="BM45" s="7"/>
      <c r="BN45" s="6">
        <v>42</v>
      </c>
      <c r="BO45" s="7"/>
      <c r="BP45" s="6">
        <v>27.64</v>
      </c>
      <c r="BQ45" s="7"/>
      <c r="BR45" s="6">
        <v>211</v>
      </c>
      <c r="BS45" s="7"/>
      <c r="BT45" s="6">
        <v>20.73</v>
      </c>
      <c r="BU45" s="7"/>
      <c r="BV45" s="6">
        <v>158</v>
      </c>
      <c r="BW45" s="7"/>
      <c r="BX45" s="6">
        <f t="shared" si="12"/>
        <v>53.9</v>
      </c>
      <c r="BY45" s="7"/>
      <c r="BZ45" s="6">
        <f t="shared" si="19"/>
        <v>411</v>
      </c>
      <c r="CA45" s="7"/>
      <c r="CB45" s="6">
        <f t="shared" si="13"/>
        <v>83.61</v>
      </c>
      <c r="CC45" s="7"/>
      <c r="CD45" s="6">
        <f t="shared" si="20"/>
        <v>639</v>
      </c>
      <c r="CE45" s="7"/>
      <c r="CF45" s="6">
        <v>0</v>
      </c>
      <c r="CG45" s="7"/>
      <c r="CH45" s="7"/>
      <c r="CI45" s="7"/>
      <c r="CJ45" s="6">
        <v>0</v>
      </c>
      <c r="CK45" s="7"/>
      <c r="CL45" s="7"/>
      <c r="CM45" s="7"/>
      <c r="CN45" s="6">
        <v>0</v>
      </c>
      <c r="CO45" s="7"/>
      <c r="CP45" s="7"/>
      <c r="CQ45" s="7"/>
      <c r="CR45" s="6">
        <f t="shared" si="14"/>
        <v>0</v>
      </c>
      <c r="CS45" s="7"/>
      <c r="CT45" s="7"/>
      <c r="CU45" s="7"/>
      <c r="CV45" s="6">
        <v>0</v>
      </c>
      <c r="CW45" s="7"/>
      <c r="CX45" s="6">
        <v>0</v>
      </c>
      <c r="CY45" s="7"/>
      <c r="CZ45" s="6">
        <f t="shared" si="15"/>
        <v>109.17</v>
      </c>
      <c r="DA45" s="7"/>
      <c r="DB45" s="6">
        <f t="shared" si="16"/>
        <v>8713</v>
      </c>
    </row>
    <row r="46" spans="1:106" x14ac:dyDescent="0.25">
      <c r="A46" s="2"/>
      <c r="B46" s="2"/>
      <c r="C46" s="2"/>
      <c r="D46" s="2"/>
      <c r="E46" s="2" t="s">
        <v>75</v>
      </c>
      <c r="F46" s="2"/>
      <c r="G46" s="2"/>
      <c r="H46" s="6">
        <v>2939.91</v>
      </c>
      <c r="I46" s="7"/>
      <c r="J46" s="6">
        <v>15008</v>
      </c>
      <c r="K46" s="7"/>
      <c r="L46" s="6">
        <v>109.82</v>
      </c>
      <c r="M46" s="7"/>
      <c r="N46" s="6">
        <v>2020</v>
      </c>
      <c r="O46" s="7"/>
      <c r="P46" s="6">
        <f t="shared" si="8"/>
        <v>3049.73</v>
      </c>
      <c r="Q46" s="7"/>
      <c r="R46" s="6">
        <f t="shared" si="9"/>
        <v>17028</v>
      </c>
      <c r="S46" s="7"/>
      <c r="T46" s="6">
        <v>328.8</v>
      </c>
      <c r="U46" s="7"/>
      <c r="V46" s="6">
        <v>533</v>
      </c>
      <c r="W46" s="7"/>
      <c r="X46" s="6">
        <v>621.25</v>
      </c>
      <c r="Y46" s="7"/>
      <c r="Z46" s="6">
        <v>1502</v>
      </c>
      <c r="AA46" s="7"/>
      <c r="AB46" s="6">
        <v>108.79</v>
      </c>
      <c r="AC46" s="7"/>
      <c r="AD46" s="6">
        <v>4003</v>
      </c>
      <c r="AE46" s="7"/>
      <c r="AF46" s="6">
        <v>0</v>
      </c>
      <c r="AG46" s="7"/>
      <c r="AH46" s="7"/>
      <c r="AI46" s="7"/>
      <c r="AJ46" s="6">
        <f t="shared" si="10"/>
        <v>730.04</v>
      </c>
      <c r="AK46" s="7"/>
      <c r="AL46" s="6">
        <f t="shared" si="17"/>
        <v>5505</v>
      </c>
      <c r="AM46" s="7"/>
      <c r="AN46" s="6">
        <v>0</v>
      </c>
      <c r="AO46" s="7"/>
      <c r="AP46" s="6">
        <v>3</v>
      </c>
      <c r="AQ46" s="7"/>
      <c r="AR46" s="6">
        <v>1327.21</v>
      </c>
      <c r="AS46" s="7"/>
      <c r="AT46" s="6">
        <v>10</v>
      </c>
      <c r="AU46" s="7"/>
      <c r="AV46" s="6">
        <v>0</v>
      </c>
      <c r="AW46" s="7"/>
      <c r="AX46" s="6">
        <v>3</v>
      </c>
      <c r="AY46" s="7"/>
      <c r="AZ46" s="6">
        <v>2.4700000000000002</v>
      </c>
      <c r="BA46" s="7"/>
      <c r="BB46" s="6">
        <v>549</v>
      </c>
      <c r="BC46" s="7"/>
      <c r="BD46" s="6">
        <v>0</v>
      </c>
      <c r="BE46" s="7"/>
      <c r="BF46" s="7"/>
      <c r="BG46" s="7"/>
      <c r="BH46" s="6">
        <f t="shared" si="11"/>
        <v>2.4700000000000002</v>
      </c>
      <c r="BI46" s="7"/>
      <c r="BJ46" s="6">
        <f t="shared" si="18"/>
        <v>552</v>
      </c>
      <c r="BK46" s="7"/>
      <c r="BL46" s="6">
        <v>217.55</v>
      </c>
      <c r="BM46" s="7"/>
      <c r="BN46" s="6">
        <v>1013</v>
      </c>
      <c r="BO46" s="7"/>
      <c r="BP46" s="6">
        <v>0</v>
      </c>
      <c r="BQ46" s="7"/>
      <c r="BR46" s="6">
        <v>66</v>
      </c>
      <c r="BS46" s="7"/>
      <c r="BT46" s="6">
        <v>108.79</v>
      </c>
      <c r="BU46" s="7"/>
      <c r="BV46" s="6">
        <v>4049</v>
      </c>
      <c r="BW46" s="7"/>
      <c r="BX46" s="6">
        <f t="shared" si="12"/>
        <v>326.33999999999997</v>
      </c>
      <c r="BY46" s="7"/>
      <c r="BZ46" s="6">
        <f t="shared" si="19"/>
        <v>5128</v>
      </c>
      <c r="CA46" s="7"/>
      <c r="CB46" s="6">
        <f t="shared" si="13"/>
        <v>2386.06</v>
      </c>
      <c r="CC46" s="7"/>
      <c r="CD46" s="6">
        <f t="shared" si="20"/>
        <v>11198</v>
      </c>
      <c r="CE46" s="7"/>
      <c r="CF46" s="6">
        <v>0</v>
      </c>
      <c r="CG46" s="7"/>
      <c r="CH46" s="7"/>
      <c r="CI46" s="7"/>
      <c r="CJ46" s="6">
        <v>0</v>
      </c>
      <c r="CK46" s="7"/>
      <c r="CL46" s="7"/>
      <c r="CM46" s="7"/>
      <c r="CN46" s="6">
        <v>0</v>
      </c>
      <c r="CO46" s="7"/>
      <c r="CP46" s="7"/>
      <c r="CQ46" s="7"/>
      <c r="CR46" s="6">
        <f t="shared" si="14"/>
        <v>0</v>
      </c>
      <c r="CS46" s="7"/>
      <c r="CT46" s="7"/>
      <c r="CU46" s="7"/>
      <c r="CV46" s="6">
        <v>0</v>
      </c>
      <c r="CW46" s="7"/>
      <c r="CX46" s="6">
        <v>0</v>
      </c>
      <c r="CY46" s="7"/>
      <c r="CZ46" s="6">
        <f t="shared" si="15"/>
        <v>5764.59</v>
      </c>
      <c r="DA46" s="7"/>
      <c r="DB46" s="6">
        <f t="shared" si="16"/>
        <v>28759</v>
      </c>
    </row>
    <row r="47" spans="1:106" x14ac:dyDescent="0.25">
      <c r="A47" s="2"/>
      <c r="B47" s="2"/>
      <c r="C47" s="2"/>
      <c r="D47" s="2"/>
      <c r="E47" s="2" t="s">
        <v>76</v>
      </c>
      <c r="F47" s="2"/>
      <c r="G47" s="2"/>
      <c r="H47" s="6">
        <v>0</v>
      </c>
      <c r="I47" s="7"/>
      <c r="J47" s="6"/>
      <c r="K47" s="7"/>
      <c r="L47" s="6">
        <v>0</v>
      </c>
      <c r="M47" s="7"/>
      <c r="N47" s="6"/>
      <c r="O47" s="7"/>
      <c r="P47" s="6">
        <f t="shared" si="8"/>
        <v>0</v>
      </c>
      <c r="Q47" s="7"/>
      <c r="R47" s="6"/>
      <c r="S47" s="7"/>
      <c r="T47" s="6">
        <v>0</v>
      </c>
      <c r="U47" s="7"/>
      <c r="V47" s="6">
        <v>1258</v>
      </c>
      <c r="W47" s="7"/>
      <c r="X47" s="6">
        <v>0</v>
      </c>
      <c r="Y47" s="7"/>
      <c r="Z47" s="6"/>
      <c r="AA47" s="7"/>
      <c r="AB47" s="6">
        <v>0</v>
      </c>
      <c r="AC47" s="7"/>
      <c r="AD47" s="6"/>
      <c r="AE47" s="7"/>
      <c r="AF47" s="6">
        <v>0</v>
      </c>
      <c r="AG47" s="7"/>
      <c r="AH47" s="7"/>
      <c r="AI47" s="7"/>
      <c r="AJ47" s="6">
        <f t="shared" si="10"/>
        <v>0</v>
      </c>
      <c r="AK47" s="7"/>
      <c r="AL47" s="6"/>
      <c r="AM47" s="7"/>
      <c r="AN47" s="6">
        <v>0</v>
      </c>
      <c r="AO47" s="7"/>
      <c r="AP47" s="6"/>
      <c r="AQ47" s="7"/>
      <c r="AR47" s="6">
        <v>0</v>
      </c>
      <c r="AS47" s="7"/>
      <c r="AT47" s="6"/>
      <c r="AU47" s="7"/>
      <c r="AV47" s="6">
        <v>0</v>
      </c>
      <c r="AW47" s="7"/>
      <c r="AX47" s="6"/>
      <c r="AY47" s="7"/>
      <c r="AZ47" s="6">
        <v>0</v>
      </c>
      <c r="BA47" s="7"/>
      <c r="BB47" s="6">
        <v>5000</v>
      </c>
      <c r="BC47" s="7"/>
      <c r="BD47" s="6">
        <v>0</v>
      </c>
      <c r="BE47" s="7"/>
      <c r="BF47" s="7"/>
      <c r="BG47" s="7"/>
      <c r="BH47" s="6">
        <f t="shared" si="11"/>
        <v>0</v>
      </c>
      <c r="BI47" s="7"/>
      <c r="BJ47" s="6">
        <f t="shared" si="18"/>
        <v>5000</v>
      </c>
      <c r="BK47" s="7"/>
      <c r="BL47" s="6">
        <v>0</v>
      </c>
      <c r="BM47" s="7"/>
      <c r="BN47" s="6"/>
      <c r="BO47" s="7"/>
      <c r="BP47" s="6">
        <v>0</v>
      </c>
      <c r="BQ47" s="7"/>
      <c r="BR47" s="6"/>
      <c r="BS47" s="7"/>
      <c r="BT47" s="6">
        <v>0</v>
      </c>
      <c r="BU47" s="7"/>
      <c r="BV47" s="6"/>
      <c r="BW47" s="7"/>
      <c r="BX47" s="6">
        <f t="shared" si="12"/>
        <v>0</v>
      </c>
      <c r="BY47" s="7"/>
      <c r="BZ47" s="6"/>
      <c r="CA47" s="7"/>
      <c r="CB47" s="6">
        <f t="shared" si="13"/>
        <v>0</v>
      </c>
      <c r="CC47" s="7"/>
      <c r="CD47" s="6">
        <f t="shared" si="20"/>
        <v>5000</v>
      </c>
      <c r="CE47" s="7"/>
      <c r="CF47" s="6">
        <v>0</v>
      </c>
      <c r="CG47" s="7"/>
      <c r="CH47" s="7"/>
      <c r="CI47" s="7"/>
      <c r="CJ47" s="6">
        <v>0</v>
      </c>
      <c r="CK47" s="7"/>
      <c r="CL47" s="7"/>
      <c r="CM47" s="7"/>
      <c r="CN47" s="6">
        <v>0</v>
      </c>
      <c r="CO47" s="7"/>
      <c r="CP47" s="7"/>
      <c r="CQ47" s="7"/>
      <c r="CR47" s="6">
        <f t="shared" si="14"/>
        <v>0</v>
      </c>
      <c r="CS47" s="7"/>
      <c r="CT47" s="7"/>
      <c r="CU47" s="7"/>
      <c r="CV47" s="6">
        <v>0</v>
      </c>
      <c r="CW47" s="7"/>
      <c r="CX47" s="6">
        <v>0</v>
      </c>
      <c r="CY47" s="7"/>
      <c r="CZ47" s="6">
        <f t="shared" si="15"/>
        <v>0</v>
      </c>
      <c r="DA47" s="7"/>
      <c r="DB47" s="6">
        <f t="shared" si="16"/>
        <v>6258</v>
      </c>
    </row>
    <row r="48" spans="1:106" x14ac:dyDescent="0.25">
      <c r="A48" s="2"/>
      <c r="B48" s="2"/>
      <c r="C48" s="2"/>
      <c r="D48" s="2"/>
      <c r="E48" s="2" t="s">
        <v>77</v>
      </c>
      <c r="F48" s="2"/>
      <c r="G48" s="2"/>
      <c r="H48" s="6">
        <v>296.7</v>
      </c>
      <c r="I48" s="7"/>
      <c r="J48" s="6">
        <v>1708</v>
      </c>
      <c r="K48" s="7"/>
      <c r="L48" s="6">
        <v>30.68</v>
      </c>
      <c r="M48" s="7"/>
      <c r="N48" s="6">
        <v>6726</v>
      </c>
      <c r="O48" s="7"/>
      <c r="P48" s="6">
        <f t="shared" si="8"/>
        <v>327.38</v>
      </c>
      <c r="Q48" s="7"/>
      <c r="R48" s="6">
        <f t="shared" ref="R48:R54" si="21">ROUND(J48+N48,5)</f>
        <v>8434</v>
      </c>
      <c r="S48" s="7"/>
      <c r="T48" s="6">
        <v>30.68</v>
      </c>
      <c r="U48" s="7"/>
      <c r="V48" s="6">
        <v>342</v>
      </c>
      <c r="W48" s="7"/>
      <c r="X48" s="6">
        <f>1.74+7.84</f>
        <v>9.58</v>
      </c>
      <c r="Y48" s="7"/>
      <c r="Z48" s="6">
        <v>2</v>
      </c>
      <c r="AA48" s="7"/>
      <c r="AB48" s="6">
        <v>0</v>
      </c>
      <c r="AC48" s="7"/>
      <c r="AD48" s="6">
        <v>4</v>
      </c>
      <c r="AE48" s="7"/>
      <c r="AF48" s="6">
        <f>7.84-7.84</f>
        <v>0</v>
      </c>
      <c r="AG48" s="7"/>
      <c r="AH48" s="7"/>
      <c r="AI48" s="7"/>
      <c r="AJ48" s="6">
        <f t="shared" si="10"/>
        <v>9.58</v>
      </c>
      <c r="AK48" s="7"/>
      <c r="AL48" s="6">
        <f>ROUND(Z48+AD48+AH48,5)</f>
        <v>6</v>
      </c>
      <c r="AM48" s="7"/>
      <c r="AN48" s="6">
        <v>13.4</v>
      </c>
      <c r="AO48" s="7"/>
      <c r="AP48" s="6">
        <v>60</v>
      </c>
      <c r="AQ48" s="7"/>
      <c r="AR48" s="6">
        <v>19.16</v>
      </c>
      <c r="AS48" s="7"/>
      <c r="AT48" s="6">
        <v>294</v>
      </c>
      <c r="AU48" s="7"/>
      <c r="AV48" s="6">
        <v>3.82</v>
      </c>
      <c r="AW48" s="7"/>
      <c r="AX48" s="6">
        <v>79</v>
      </c>
      <c r="AY48" s="7"/>
      <c r="AZ48" s="6">
        <v>44.06</v>
      </c>
      <c r="BA48" s="7"/>
      <c r="BB48" s="6">
        <v>457</v>
      </c>
      <c r="BC48" s="7"/>
      <c r="BD48" s="6">
        <v>0</v>
      </c>
      <c r="BE48" s="7"/>
      <c r="BF48" s="7"/>
      <c r="BG48" s="7"/>
      <c r="BH48" s="6">
        <f t="shared" si="11"/>
        <v>47.88</v>
      </c>
      <c r="BI48" s="7"/>
      <c r="BJ48" s="6">
        <f t="shared" si="18"/>
        <v>536</v>
      </c>
      <c r="BK48" s="7"/>
      <c r="BL48" s="6">
        <v>0</v>
      </c>
      <c r="BM48" s="7"/>
      <c r="BN48" s="6">
        <v>17</v>
      </c>
      <c r="BO48" s="7"/>
      <c r="BP48" s="6">
        <v>0</v>
      </c>
      <c r="BQ48" s="7"/>
      <c r="BR48" s="6">
        <v>83</v>
      </c>
      <c r="BS48" s="7"/>
      <c r="BT48" s="6">
        <v>97.72</v>
      </c>
      <c r="BU48" s="7"/>
      <c r="BV48" s="6">
        <v>720</v>
      </c>
      <c r="BW48" s="7"/>
      <c r="BX48" s="6">
        <f t="shared" si="12"/>
        <v>97.72</v>
      </c>
      <c r="BY48" s="7"/>
      <c r="BZ48" s="6">
        <f t="shared" ref="BZ48:BZ54" si="22">ROUND(BN48+BR48+BV48,5)</f>
        <v>820</v>
      </c>
      <c r="CA48" s="7"/>
      <c r="CB48" s="6">
        <f t="shared" si="13"/>
        <v>187.74</v>
      </c>
      <c r="CC48" s="7"/>
      <c r="CD48" s="6">
        <f t="shared" si="20"/>
        <v>1716</v>
      </c>
      <c r="CE48" s="7"/>
      <c r="CF48" s="6">
        <v>0</v>
      </c>
      <c r="CG48" s="7"/>
      <c r="CH48" s="7"/>
      <c r="CI48" s="7"/>
      <c r="CJ48" s="6">
        <v>0</v>
      </c>
      <c r="CK48" s="7"/>
      <c r="CL48" s="7"/>
      <c r="CM48" s="7"/>
      <c r="CN48" s="6">
        <v>0</v>
      </c>
      <c r="CO48" s="7"/>
      <c r="CP48" s="7"/>
      <c r="CQ48" s="7"/>
      <c r="CR48" s="6">
        <f t="shared" si="14"/>
        <v>0</v>
      </c>
      <c r="CS48" s="7"/>
      <c r="CT48" s="7"/>
      <c r="CU48" s="7"/>
      <c r="CV48" s="6">
        <v>0</v>
      </c>
      <c r="CW48" s="7"/>
      <c r="CX48" s="6">
        <v>0</v>
      </c>
      <c r="CY48" s="7"/>
      <c r="CZ48" s="6">
        <f t="shared" si="15"/>
        <v>545.79999999999995</v>
      </c>
      <c r="DA48" s="7"/>
      <c r="DB48" s="6">
        <f t="shared" si="16"/>
        <v>10492</v>
      </c>
    </row>
    <row r="49" spans="1:106" x14ac:dyDescent="0.25">
      <c r="A49" s="2"/>
      <c r="B49" s="2"/>
      <c r="C49" s="2"/>
      <c r="D49" s="2"/>
      <c r="E49" s="2" t="s">
        <v>78</v>
      </c>
      <c r="F49" s="2"/>
      <c r="G49" s="2"/>
      <c r="H49" s="6">
        <v>0</v>
      </c>
      <c r="I49" s="7"/>
      <c r="J49" s="6"/>
      <c r="K49" s="7"/>
      <c r="L49" s="6">
        <v>4640</v>
      </c>
      <c r="M49" s="7"/>
      <c r="N49" s="6">
        <v>3232</v>
      </c>
      <c r="O49" s="7"/>
      <c r="P49" s="6">
        <f t="shared" si="8"/>
        <v>4640</v>
      </c>
      <c r="Q49" s="7"/>
      <c r="R49" s="6">
        <f t="shared" si="21"/>
        <v>3232</v>
      </c>
      <c r="S49" s="7"/>
      <c r="T49" s="6">
        <v>0</v>
      </c>
      <c r="U49" s="7"/>
      <c r="V49" s="6"/>
      <c r="W49" s="7"/>
      <c r="X49" s="6">
        <v>0</v>
      </c>
      <c r="Y49" s="7"/>
      <c r="Z49" s="6"/>
      <c r="AA49" s="7"/>
      <c r="AB49" s="6">
        <v>0</v>
      </c>
      <c r="AC49" s="7"/>
      <c r="AD49" s="6"/>
      <c r="AE49" s="7"/>
      <c r="AF49" s="6">
        <v>0</v>
      </c>
      <c r="AG49" s="7"/>
      <c r="AH49" s="7"/>
      <c r="AI49" s="7"/>
      <c r="AJ49" s="6">
        <f t="shared" si="10"/>
        <v>0</v>
      </c>
      <c r="AK49" s="7"/>
      <c r="AL49" s="6"/>
      <c r="AM49" s="7"/>
      <c r="AN49" s="6">
        <v>0</v>
      </c>
      <c r="AO49" s="7"/>
      <c r="AP49" s="6"/>
      <c r="AQ49" s="7"/>
      <c r="AR49" s="6">
        <v>0</v>
      </c>
      <c r="AS49" s="7"/>
      <c r="AT49" s="6"/>
      <c r="AU49" s="7"/>
      <c r="AV49" s="6">
        <v>0</v>
      </c>
      <c r="AW49" s="7"/>
      <c r="AX49" s="6"/>
      <c r="AY49" s="7"/>
      <c r="AZ49" s="6">
        <v>0</v>
      </c>
      <c r="BA49" s="7"/>
      <c r="BB49" s="6"/>
      <c r="BC49" s="7"/>
      <c r="BD49" s="6">
        <v>0</v>
      </c>
      <c r="BE49" s="7"/>
      <c r="BF49" s="7"/>
      <c r="BG49" s="7"/>
      <c r="BH49" s="6">
        <f t="shared" si="11"/>
        <v>0</v>
      </c>
      <c r="BI49" s="7"/>
      <c r="BJ49" s="6"/>
      <c r="BK49" s="7"/>
      <c r="BL49" s="6">
        <v>0</v>
      </c>
      <c r="BM49" s="7"/>
      <c r="BN49" s="6"/>
      <c r="BO49" s="7"/>
      <c r="BP49" s="6">
        <v>0</v>
      </c>
      <c r="BQ49" s="7"/>
      <c r="BR49" s="6"/>
      <c r="BS49" s="7"/>
      <c r="BT49" s="6">
        <v>0</v>
      </c>
      <c r="BU49" s="7"/>
      <c r="BV49" s="6">
        <v>0</v>
      </c>
      <c r="BW49" s="7"/>
      <c r="BX49" s="6">
        <f t="shared" si="12"/>
        <v>0</v>
      </c>
      <c r="BY49" s="7"/>
      <c r="BZ49" s="6">
        <f t="shared" si="22"/>
        <v>0</v>
      </c>
      <c r="CA49" s="7"/>
      <c r="CB49" s="6">
        <f t="shared" si="13"/>
        <v>0</v>
      </c>
      <c r="CC49" s="7"/>
      <c r="CD49" s="6">
        <f t="shared" si="20"/>
        <v>0</v>
      </c>
      <c r="CE49" s="7"/>
      <c r="CF49" s="6">
        <v>0</v>
      </c>
      <c r="CG49" s="7"/>
      <c r="CH49" s="7"/>
      <c r="CI49" s="7"/>
      <c r="CJ49" s="6">
        <v>0</v>
      </c>
      <c r="CK49" s="7"/>
      <c r="CL49" s="7"/>
      <c r="CM49" s="7"/>
      <c r="CN49" s="6">
        <v>0</v>
      </c>
      <c r="CO49" s="7"/>
      <c r="CP49" s="7"/>
      <c r="CQ49" s="7"/>
      <c r="CR49" s="6">
        <f t="shared" si="14"/>
        <v>0</v>
      </c>
      <c r="CS49" s="7"/>
      <c r="CT49" s="7"/>
      <c r="CU49" s="7"/>
      <c r="CV49" s="6">
        <v>0</v>
      </c>
      <c r="CW49" s="7"/>
      <c r="CX49" s="6">
        <v>0</v>
      </c>
      <c r="CY49" s="7"/>
      <c r="CZ49" s="6">
        <f t="shared" si="15"/>
        <v>4640</v>
      </c>
      <c r="DA49" s="7"/>
      <c r="DB49" s="6">
        <f t="shared" si="16"/>
        <v>3232</v>
      </c>
    </row>
    <row r="50" spans="1:106" x14ac:dyDescent="0.25">
      <c r="A50" s="2"/>
      <c r="B50" s="2"/>
      <c r="C50" s="2"/>
      <c r="D50" s="2"/>
      <c r="E50" s="2" t="s">
        <v>79</v>
      </c>
      <c r="F50" s="2"/>
      <c r="G50" s="2"/>
      <c r="H50" s="6">
        <v>22.8</v>
      </c>
      <c r="I50" s="7"/>
      <c r="J50" s="6">
        <v>249</v>
      </c>
      <c r="K50" s="7"/>
      <c r="L50" s="6">
        <v>54.69</v>
      </c>
      <c r="M50" s="7"/>
      <c r="N50" s="6">
        <v>1528</v>
      </c>
      <c r="O50" s="7"/>
      <c r="P50" s="6">
        <f t="shared" si="8"/>
        <v>77.489999999999995</v>
      </c>
      <c r="Q50" s="7"/>
      <c r="R50" s="6">
        <f t="shared" si="21"/>
        <v>1777</v>
      </c>
      <c r="S50" s="7"/>
      <c r="T50" s="6">
        <v>620.62</v>
      </c>
      <c r="U50" s="7"/>
      <c r="V50" s="6">
        <v>996</v>
      </c>
      <c r="W50" s="7"/>
      <c r="X50" s="6">
        <v>4.5599999999999996</v>
      </c>
      <c r="Y50" s="7"/>
      <c r="Z50" s="6">
        <v>50</v>
      </c>
      <c r="AA50" s="7"/>
      <c r="AB50" s="6">
        <v>9.1199999999999992</v>
      </c>
      <c r="AC50" s="7"/>
      <c r="AD50" s="6"/>
      <c r="AE50" s="7"/>
      <c r="AF50" s="6">
        <v>0</v>
      </c>
      <c r="AG50" s="7"/>
      <c r="AH50" s="7"/>
      <c r="AI50" s="7"/>
      <c r="AJ50" s="6">
        <f t="shared" si="10"/>
        <v>13.68</v>
      </c>
      <c r="AK50" s="7"/>
      <c r="AL50" s="6">
        <f>ROUND(Z50+AD50+AH50,5)</f>
        <v>50</v>
      </c>
      <c r="AM50" s="7"/>
      <c r="AN50" s="6">
        <v>9.1199999999999992</v>
      </c>
      <c r="AO50" s="7"/>
      <c r="AP50" s="6">
        <v>100</v>
      </c>
      <c r="AQ50" s="7"/>
      <c r="AR50" s="6">
        <v>27.34</v>
      </c>
      <c r="AS50" s="7"/>
      <c r="AT50" s="6">
        <v>299</v>
      </c>
      <c r="AU50" s="7"/>
      <c r="AV50" s="6">
        <v>9.1199999999999992</v>
      </c>
      <c r="AW50" s="7"/>
      <c r="AX50" s="6">
        <v>250</v>
      </c>
      <c r="AY50" s="7"/>
      <c r="AZ50" s="6">
        <v>136.76</v>
      </c>
      <c r="BA50" s="7"/>
      <c r="BB50" s="6">
        <v>1494</v>
      </c>
      <c r="BC50" s="7"/>
      <c r="BD50" s="6">
        <v>0</v>
      </c>
      <c r="BE50" s="7"/>
      <c r="BF50" s="7"/>
      <c r="BG50" s="7"/>
      <c r="BH50" s="6">
        <f t="shared" si="11"/>
        <v>145.88</v>
      </c>
      <c r="BI50" s="7"/>
      <c r="BJ50" s="6">
        <f>ROUND(AX50+BB50+BF50,5)</f>
        <v>1744</v>
      </c>
      <c r="BK50" s="7"/>
      <c r="BL50" s="6">
        <v>236.46</v>
      </c>
      <c r="BM50" s="7"/>
      <c r="BN50" s="6">
        <v>398</v>
      </c>
      <c r="BO50" s="7"/>
      <c r="BP50" s="6">
        <v>257.36</v>
      </c>
      <c r="BQ50" s="7"/>
      <c r="BR50" s="6">
        <v>1992</v>
      </c>
      <c r="BS50" s="7"/>
      <c r="BT50" s="6">
        <v>850.26</v>
      </c>
      <c r="BU50" s="7"/>
      <c r="BV50" s="6">
        <v>6681</v>
      </c>
      <c r="BW50" s="7"/>
      <c r="BX50" s="6">
        <f t="shared" si="12"/>
        <v>1344.08</v>
      </c>
      <c r="BY50" s="7"/>
      <c r="BZ50" s="6">
        <f t="shared" si="22"/>
        <v>9071</v>
      </c>
      <c r="CA50" s="7"/>
      <c r="CB50" s="6">
        <f t="shared" si="13"/>
        <v>1540.1</v>
      </c>
      <c r="CC50" s="7"/>
      <c r="CD50" s="6">
        <f t="shared" si="20"/>
        <v>11264</v>
      </c>
      <c r="CE50" s="7"/>
      <c r="CF50" s="6">
        <v>0</v>
      </c>
      <c r="CG50" s="7"/>
      <c r="CH50" s="7"/>
      <c r="CI50" s="7"/>
      <c r="CJ50" s="6">
        <v>0</v>
      </c>
      <c r="CK50" s="7"/>
      <c r="CL50" s="7"/>
      <c r="CM50" s="7"/>
      <c r="CN50" s="6">
        <v>0</v>
      </c>
      <c r="CO50" s="7"/>
      <c r="CP50" s="7"/>
      <c r="CQ50" s="7"/>
      <c r="CR50" s="6">
        <f t="shared" si="14"/>
        <v>0</v>
      </c>
      <c r="CS50" s="7"/>
      <c r="CT50" s="7"/>
      <c r="CU50" s="7"/>
      <c r="CV50" s="6">
        <v>0</v>
      </c>
      <c r="CW50" s="7"/>
      <c r="CX50" s="6">
        <v>0</v>
      </c>
      <c r="CY50" s="7"/>
      <c r="CZ50" s="6">
        <f t="shared" si="15"/>
        <v>2238.21</v>
      </c>
      <c r="DA50" s="7"/>
      <c r="DB50" s="6">
        <f t="shared" si="16"/>
        <v>14037</v>
      </c>
    </row>
    <row r="51" spans="1:106" ht="15.75" thickBot="1" x14ac:dyDescent="0.3">
      <c r="A51" s="2"/>
      <c r="B51" s="2"/>
      <c r="C51" s="2"/>
      <c r="D51" s="2"/>
      <c r="E51" s="2" t="s">
        <v>80</v>
      </c>
      <c r="F51" s="2"/>
      <c r="G51" s="2"/>
      <c r="H51" s="9">
        <v>676.47</v>
      </c>
      <c r="I51" s="7"/>
      <c r="J51" s="9">
        <v>382</v>
      </c>
      <c r="K51" s="7"/>
      <c r="L51" s="9">
        <v>7310.21</v>
      </c>
      <c r="M51" s="7"/>
      <c r="N51" s="9">
        <v>916</v>
      </c>
      <c r="O51" s="7"/>
      <c r="P51" s="9">
        <f t="shared" si="8"/>
        <v>7986.68</v>
      </c>
      <c r="Q51" s="7"/>
      <c r="R51" s="9">
        <f t="shared" si="21"/>
        <v>1298</v>
      </c>
      <c r="S51" s="7"/>
      <c r="T51" s="9">
        <v>2219.73</v>
      </c>
      <c r="U51" s="7"/>
      <c r="V51" s="9">
        <v>3327</v>
      </c>
      <c r="W51" s="7"/>
      <c r="X51" s="9">
        <v>11.07</v>
      </c>
      <c r="Y51" s="7"/>
      <c r="Z51" s="9">
        <v>76</v>
      </c>
      <c r="AA51" s="7"/>
      <c r="AB51" s="9">
        <v>643.26</v>
      </c>
      <c r="AC51" s="7"/>
      <c r="AD51" s="9">
        <v>153</v>
      </c>
      <c r="AE51" s="7"/>
      <c r="AF51" s="9">
        <v>0</v>
      </c>
      <c r="AG51" s="7"/>
      <c r="AH51" s="7"/>
      <c r="AI51" s="7"/>
      <c r="AJ51" s="9">
        <f t="shared" si="10"/>
        <v>654.33000000000004</v>
      </c>
      <c r="AK51" s="7"/>
      <c r="AL51" s="9">
        <f>ROUND(Z51+AD51+AH51,5)</f>
        <v>229</v>
      </c>
      <c r="AM51" s="7"/>
      <c r="AN51" s="9">
        <v>22.13</v>
      </c>
      <c r="AO51" s="7"/>
      <c r="AP51" s="9">
        <v>153</v>
      </c>
      <c r="AQ51" s="7"/>
      <c r="AR51" s="9">
        <v>117.03</v>
      </c>
      <c r="AS51" s="7"/>
      <c r="AT51" s="9">
        <v>458</v>
      </c>
      <c r="AU51" s="7"/>
      <c r="AV51" s="9">
        <v>22.13</v>
      </c>
      <c r="AW51" s="7"/>
      <c r="AX51" s="9">
        <v>2453</v>
      </c>
      <c r="AY51" s="7"/>
      <c r="AZ51" s="9">
        <v>1965.33</v>
      </c>
      <c r="BA51" s="7"/>
      <c r="BB51" s="9">
        <v>17290</v>
      </c>
      <c r="BC51" s="7"/>
      <c r="BD51" s="9">
        <v>0</v>
      </c>
      <c r="BE51" s="7"/>
      <c r="BF51" s="7"/>
      <c r="BG51" s="7"/>
      <c r="BH51" s="9">
        <f t="shared" si="11"/>
        <v>1987.46</v>
      </c>
      <c r="BI51" s="7"/>
      <c r="BJ51" s="9">
        <f>ROUND(AX51+BB51+BF51,5)</f>
        <v>19743</v>
      </c>
      <c r="BK51" s="7"/>
      <c r="BL51" s="9">
        <v>1330.81</v>
      </c>
      <c r="BM51" s="7"/>
      <c r="BN51" s="9">
        <v>611</v>
      </c>
      <c r="BO51" s="7"/>
      <c r="BP51" s="9">
        <v>442.77</v>
      </c>
      <c r="BQ51" s="7"/>
      <c r="BR51" s="9">
        <v>3053</v>
      </c>
      <c r="BS51" s="7"/>
      <c r="BT51" s="9">
        <v>953.21</v>
      </c>
      <c r="BU51" s="7"/>
      <c r="BV51" s="9">
        <v>2290</v>
      </c>
      <c r="BW51" s="7"/>
      <c r="BX51" s="9">
        <f t="shared" si="12"/>
        <v>2726.79</v>
      </c>
      <c r="BY51" s="7"/>
      <c r="BZ51" s="9">
        <f t="shared" si="22"/>
        <v>5954</v>
      </c>
      <c r="CA51" s="7"/>
      <c r="CB51" s="9">
        <f t="shared" si="13"/>
        <v>5507.74</v>
      </c>
      <c r="CC51" s="7"/>
      <c r="CD51" s="9">
        <f t="shared" si="20"/>
        <v>26537</v>
      </c>
      <c r="CE51" s="7"/>
      <c r="CF51" s="9">
        <v>0</v>
      </c>
      <c r="CG51" s="7"/>
      <c r="CH51" s="7"/>
      <c r="CI51" s="7"/>
      <c r="CJ51" s="9">
        <v>0</v>
      </c>
      <c r="CK51" s="7"/>
      <c r="CL51" s="7"/>
      <c r="CM51" s="7"/>
      <c r="CN51" s="9">
        <v>0</v>
      </c>
      <c r="CO51" s="7"/>
      <c r="CP51" s="7"/>
      <c r="CQ51" s="7"/>
      <c r="CR51" s="9">
        <f t="shared" si="14"/>
        <v>0</v>
      </c>
      <c r="CS51" s="7"/>
      <c r="CT51" s="7"/>
      <c r="CU51" s="7"/>
      <c r="CV51" s="9">
        <v>0</v>
      </c>
      <c r="CW51" s="7"/>
      <c r="CX51" s="9">
        <v>0</v>
      </c>
      <c r="CY51" s="7"/>
      <c r="CZ51" s="9">
        <f t="shared" si="15"/>
        <v>15714.15</v>
      </c>
      <c r="DA51" s="7"/>
      <c r="DB51" s="9">
        <f t="shared" si="16"/>
        <v>31162</v>
      </c>
    </row>
    <row r="52" spans="1:106" ht="15.75" thickBot="1" x14ac:dyDescent="0.3">
      <c r="A52" s="2"/>
      <c r="B52" s="2"/>
      <c r="C52" s="2"/>
      <c r="D52" s="2" t="s">
        <v>81</v>
      </c>
      <c r="E52" s="2"/>
      <c r="F52" s="2"/>
      <c r="G52" s="2"/>
      <c r="H52" s="11">
        <f>ROUND(SUM(H35:H51),5)</f>
        <v>4991.37</v>
      </c>
      <c r="I52" s="7"/>
      <c r="J52" s="11">
        <f>ROUND(SUM(J35:J51),5)</f>
        <v>29385</v>
      </c>
      <c r="K52" s="7"/>
      <c r="L52" s="11">
        <f>ROUND(SUM(L35:L51),5)</f>
        <v>18094.54</v>
      </c>
      <c r="M52" s="7"/>
      <c r="N52" s="11">
        <f>ROUND(SUM(N35:N51),5)</f>
        <v>68612</v>
      </c>
      <c r="O52" s="7"/>
      <c r="P52" s="11">
        <f t="shared" si="8"/>
        <v>23085.91</v>
      </c>
      <c r="Q52" s="7"/>
      <c r="R52" s="11">
        <f t="shared" si="21"/>
        <v>97997</v>
      </c>
      <c r="S52" s="7"/>
      <c r="T52" s="11">
        <f>ROUND(SUM(T35:T51),5)</f>
        <v>8754.74</v>
      </c>
      <c r="U52" s="7"/>
      <c r="V52" s="11">
        <f>ROUND(SUM(V35:V51),5)</f>
        <v>69424</v>
      </c>
      <c r="W52" s="7"/>
      <c r="X52" s="11">
        <f>ROUND(SUM(X35:X51),5)</f>
        <v>941.79</v>
      </c>
      <c r="Y52" s="7"/>
      <c r="Z52" s="11">
        <f>ROUND(SUM(Z35:Z51),5)</f>
        <v>3388</v>
      </c>
      <c r="AA52" s="7"/>
      <c r="AB52" s="11">
        <f>ROUND(SUM(AB35:AB51),5)</f>
        <v>821.16</v>
      </c>
      <c r="AC52" s="7"/>
      <c r="AD52" s="11">
        <f>ROUND(SUM(AD35:AD51),5)</f>
        <v>12481</v>
      </c>
      <c r="AE52" s="7"/>
      <c r="AF52" s="11">
        <f>ROUND(SUM(AF35:AF51),5)</f>
        <v>0</v>
      </c>
      <c r="AG52" s="7"/>
      <c r="AH52" s="7"/>
      <c r="AI52" s="7"/>
      <c r="AJ52" s="11">
        <f t="shared" si="10"/>
        <v>1762.95</v>
      </c>
      <c r="AK52" s="7"/>
      <c r="AL52" s="11">
        <f>ROUND(Z52+AD52+AH52,5)</f>
        <v>15869</v>
      </c>
      <c r="AM52" s="7"/>
      <c r="AN52" s="11">
        <f>ROUND(SUM(AN35:AN51),5)</f>
        <v>635.33000000000004</v>
      </c>
      <c r="AO52" s="7"/>
      <c r="AP52" s="11">
        <f>ROUND(SUM(AP35:AP51),5)</f>
        <v>3828</v>
      </c>
      <c r="AQ52" s="7"/>
      <c r="AR52" s="11">
        <f>ROUND(SUM(AR35:AR51),5)</f>
        <v>3574.27</v>
      </c>
      <c r="AS52" s="7"/>
      <c r="AT52" s="11">
        <f>ROUND(SUM(AT35:AT51),5)</f>
        <v>12916</v>
      </c>
      <c r="AU52" s="7"/>
      <c r="AV52" s="11">
        <f>ROUND(SUM(AV35:AV51),5)</f>
        <v>563.77</v>
      </c>
      <c r="AW52" s="7"/>
      <c r="AX52" s="11">
        <f>ROUND(SUM(AX35:AX51),5)</f>
        <v>6822</v>
      </c>
      <c r="AY52" s="7"/>
      <c r="AZ52" s="11">
        <f>ROUND(SUM(AZ35:AZ51),5)</f>
        <v>11200.61</v>
      </c>
      <c r="BA52" s="7"/>
      <c r="BB52" s="11">
        <f>ROUND(SUM(BB35:BB51),5)</f>
        <v>76532</v>
      </c>
      <c r="BC52" s="7"/>
      <c r="BD52" s="11">
        <f>ROUND(SUM(BD35:BD51),5)</f>
        <v>0</v>
      </c>
      <c r="BE52" s="7"/>
      <c r="BF52" s="7"/>
      <c r="BG52" s="7"/>
      <c r="BH52" s="11">
        <f t="shared" si="11"/>
        <v>11764.38</v>
      </c>
      <c r="BI52" s="7"/>
      <c r="BJ52" s="11">
        <f>ROUND(AX52+BB52+BF52,5)</f>
        <v>83354</v>
      </c>
      <c r="BK52" s="7"/>
      <c r="BL52" s="11">
        <f>ROUND(SUM(BL35:BL51),5)</f>
        <v>3271.46</v>
      </c>
      <c r="BM52" s="7"/>
      <c r="BN52" s="11">
        <f>ROUND(SUM(BN35:BN51),5)</f>
        <v>21896</v>
      </c>
      <c r="BO52" s="7"/>
      <c r="BP52" s="11">
        <f>ROUND(SUM(BP35:BP51),5)</f>
        <v>1455.79</v>
      </c>
      <c r="BQ52" s="7"/>
      <c r="BR52" s="11">
        <f>ROUND(SUM(BR35:BR51),5)</f>
        <v>57644</v>
      </c>
      <c r="BS52" s="7"/>
      <c r="BT52" s="11">
        <f>ROUND(SUM(BT35:BT51),5)</f>
        <v>14573.93</v>
      </c>
      <c r="BU52" s="7"/>
      <c r="BV52" s="11">
        <f>ROUND(SUM(BV35:BV51),5)</f>
        <v>97039</v>
      </c>
      <c r="BW52" s="7"/>
      <c r="BX52" s="11">
        <f t="shared" si="12"/>
        <v>19301.18</v>
      </c>
      <c r="BY52" s="7"/>
      <c r="BZ52" s="11">
        <f t="shared" si="22"/>
        <v>176579</v>
      </c>
      <c r="CA52" s="7"/>
      <c r="CB52" s="11">
        <f t="shared" si="13"/>
        <v>37038.11</v>
      </c>
      <c r="CC52" s="7"/>
      <c r="CD52" s="11">
        <f t="shared" si="20"/>
        <v>292546</v>
      </c>
      <c r="CE52" s="7"/>
      <c r="CF52" s="11">
        <f>ROUND(SUM(CF35:CF51),5)</f>
        <v>0</v>
      </c>
      <c r="CG52" s="7"/>
      <c r="CH52" s="7"/>
      <c r="CI52" s="7"/>
      <c r="CJ52" s="11">
        <f>ROUND(SUM(CJ35:CJ51),5)</f>
        <v>0</v>
      </c>
      <c r="CK52" s="7"/>
      <c r="CL52" s="7"/>
      <c r="CM52" s="7"/>
      <c r="CN52" s="11">
        <f>ROUND(SUM(CN35:CN51),5)</f>
        <v>0</v>
      </c>
      <c r="CO52" s="7"/>
      <c r="CP52" s="7"/>
      <c r="CQ52" s="7"/>
      <c r="CR52" s="11">
        <f t="shared" si="14"/>
        <v>0</v>
      </c>
      <c r="CS52" s="7"/>
      <c r="CT52" s="7"/>
      <c r="CU52" s="7"/>
      <c r="CV52" s="11">
        <f>ROUND(SUM(CV35:CV51),5)</f>
        <v>-0.06</v>
      </c>
      <c r="CW52" s="7"/>
      <c r="CX52" s="11">
        <f>ROUND(SUM(CX35:CX51),5)</f>
        <v>0</v>
      </c>
      <c r="CY52" s="7"/>
      <c r="CZ52" s="11">
        <f t="shared" si="15"/>
        <v>68878.7</v>
      </c>
      <c r="DA52" s="7"/>
      <c r="DB52" s="11">
        <f t="shared" si="16"/>
        <v>459967</v>
      </c>
    </row>
    <row r="53" spans="1:106" ht="15.75" thickBot="1" x14ac:dyDescent="0.3">
      <c r="A53" s="2"/>
      <c r="B53" s="2" t="s">
        <v>82</v>
      </c>
      <c r="C53" s="2"/>
      <c r="D53" s="2"/>
      <c r="E53" s="2"/>
      <c r="F53" s="2"/>
      <c r="G53" s="2"/>
      <c r="H53" s="11">
        <f>ROUND(H4+H34-H52,5)</f>
        <v>-4872.5200000000004</v>
      </c>
      <c r="I53" s="7"/>
      <c r="J53" s="11">
        <f>ROUND(J4+J34-J52,5)</f>
        <v>-29385</v>
      </c>
      <c r="K53" s="7"/>
      <c r="L53" s="11">
        <f>ROUND(L4+L34-L52,5)</f>
        <v>57019.46</v>
      </c>
      <c r="M53" s="7"/>
      <c r="N53" s="11">
        <f>ROUND(N4+N34-N52,5)</f>
        <v>129242</v>
      </c>
      <c r="O53" s="7"/>
      <c r="P53" s="11">
        <f t="shared" si="8"/>
        <v>52146.94</v>
      </c>
      <c r="Q53" s="7"/>
      <c r="R53" s="11">
        <f t="shared" si="21"/>
        <v>99857</v>
      </c>
      <c r="S53" s="7"/>
      <c r="T53" s="11">
        <f>ROUND(T4+T34-T52,5)</f>
        <v>4124.1099999999997</v>
      </c>
      <c r="U53" s="7"/>
      <c r="V53" s="11">
        <f>ROUND(V4+V34-V52,5)</f>
        <v>23576</v>
      </c>
      <c r="W53" s="7"/>
      <c r="X53" s="11">
        <f>ROUND(X4+X34-X52,5)</f>
        <v>-941.79</v>
      </c>
      <c r="Y53" s="7"/>
      <c r="Z53" s="11">
        <f>ROUND(Z4+Z34-Z52,5)</f>
        <v>-3388</v>
      </c>
      <c r="AA53" s="7"/>
      <c r="AB53" s="11">
        <f>ROUND(AB4+AB34-AB52,5)</f>
        <v>-821.16</v>
      </c>
      <c r="AC53" s="7"/>
      <c r="AD53" s="11">
        <f>ROUND(AD4+AD34-AD52,5)</f>
        <v>-12481</v>
      </c>
      <c r="AE53" s="7"/>
      <c r="AF53" s="11">
        <f>ROUND(AF4+AF34-AF52,5)</f>
        <v>0</v>
      </c>
      <c r="AG53" s="7"/>
      <c r="AH53" s="7"/>
      <c r="AI53" s="7"/>
      <c r="AJ53" s="11">
        <f t="shared" si="10"/>
        <v>-1762.95</v>
      </c>
      <c r="AK53" s="7"/>
      <c r="AL53" s="11">
        <f>ROUND(Z53+AD53+AH53,5)</f>
        <v>-15869</v>
      </c>
      <c r="AM53" s="7"/>
      <c r="AN53" s="11">
        <f>ROUND(AN4+AN34-AN52,5)</f>
        <v>-635.33000000000004</v>
      </c>
      <c r="AO53" s="7"/>
      <c r="AP53" s="11">
        <f>ROUND(AP4+AP34-AP52,5)</f>
        <v>-3828</v>
      </c>
      <c r="AQ53" s="7"/>
      <c r="AR53" s="11">
        <f>ROUND(AR4+AR34-AR52,5)</f>
        <v>-3413.17</v>
      </c>
      <c r="AS53" s="7"/>
      <c r="AT53" s="11">
        <f>ROUND(AT4+AT34-AT52,5)</f>
        <v>-12916</v>
      </c>
      <c r="AU53" s="7"/>
      <c r="AV53" s="11">
        <f>ROUND(AV4+AV34-AV52,5)</f>
        <v>7532.89</v>
      </c>
      <c r="AW53" s="7"/>
      <c r="AX53" s="11">
        <f>ROUND(AX4+AX34-AX52,5)</f>
        <v>18178</v>
      </c>
      <c r="AY53" s="7"/>
      <c r="AZ53" s="11">
        <f>ROUND(AZ4+AZ34-AZ52,5)</f>
        <v>8759.39</v>
      </c>
      <c r="BA53" s="7"/>
      <c r="BB53" s="11">
        <f>ROUND(BB4+BB34-BB52,5)</f>
        <v>39718</v>
      </c>
      <c r="BC53" s="7"/>
      <c r="BD53" s="11">
        <f>ROUND(BD4+BD34-BD52,5)</f>
        <v>0</v>
      </c>
      <c r="BE53" s="7"/>
      <c r="BF53" s="7"/>
      <c r="BG53" s="7"/>
      <c r="BH53" s="11">
        <f t="shared" si="11"/>
        <v>16292.28</v>
      </c>
      <c r="BI53" s="7"/>
      <c r="BJ53" s="11">
        <f>ROUND(AX53+BB53+BF53,5)</f>
        <v>57896</v>
      </c>
      <c r="BK53" s="7"/>
      <c r="BL53" s="11">
        <f>ROUND(BL4+BL34-BL52,5)</f>
        <v>-271.45999999999998</v>
      </c>
      <c r="BM53" s="7"/>
      <c r="BN53" s="11">
        <f>ROUND(BN4+BN34-BN52,5)</f>
        <v>-21896</v>
      </c>
      <c r="BO53" s="7"/>
      <c r="BP53" s="11">
        <f>ROUND(BP4+BP34-BP52,5)</f>
        <v>-1315.79</v>
      </c>
      <c r="BQ53" s="7"/>
      <c r="BR53" s="11">
        <f>ROUND(BR4+BR34-BR52,5)</f>
        <v>-32644</v>
      </c>
      <c r="BS53" s="7"/>
      <c r="BT53" s="11">
        <f>ROUND(BT4+BT34-BT52,5)</f>
        <v>-14573.93</v>
      </c>
      <c r="BU53" s="7"/>
      <c r="BV53" s="11">
        <f>ROUND(BV4+BV34-BV52,5)</f>
        <v>-89539</v>
      </c>
      <c r="BW53" s="7"/>
      <c r="BX53" s="11">
        <f t="shared" si="12"/>
        <v>-16161.18</v>
      </c>
      <c r="BY53" s="7"/>
      <c r="BZ53" s="11">
        <f t="shared" si="22"/>
        <v>-144079</v>
      </c>
      <c r="CA53" s="7"/>
      <c r="CB53" s="11">
        <f t="shared" si="13"/>
        <v>-5680.35</v>
      </c>
      <c r="CC53" s="7"/>
      <c r="CD53" s="11">
        <f t="shared" si="20"/>
        <v>-118796</v>
      </c>
      <c r="CE53" s="7"/>
      <c r="CF53" s="11">
        <f>ROUND(CF4+CF34-CF52,5)</f>
        <v>0</v>
      </c>
      <c r="CG53" s="7"/>
      <c r="CH53" s="7"/>
      <c r="CI53" s="7"/>
      <c r="CJ53" s="11">
        <f>ROUND(CJ4+CJ34-CJ52,5)</f>
        <v>0</v>
      </c>
      <c r="CK53" s="7"/>
      <c r="CL53" s="7"/>
      <c r="CM53" s="7"/>
      <c r="CN53" s="11">
        <f>ROUND(CN4+CN34-CN52,5)</f>
        <v>0</v>
      </c>
      <c r="CO53" s="7"/>
      <c r="CP53" s="7"/>
      <c r="CQ53" s="7"/>
      <c r="CR53" s="11">
        <f t="shared" si="14"/>
        <v>0</v>
      </c>
      <c r="CS53" s="7"/>
      <c r="CT53" s="7"/>
      <c r="CU53" s="7"/>
      <c r="CV53" s="11">
        <f>ROUND(CV4+CV34-CV52,5)</f>
        <v>0.06</v>
      </c>
      <c r="CW53" s="7"/>
      <c r="CX53" s="11">
        <f>ROUND(CX4+CX34-CX52,5)</f>
        <v>0</v>
      </c>
      <c r="CY53" s="7"/>
      <c r="CZ53" s="11">
        <f t="shared" si="15"/>
        <v>50590.76</v>
      </c>
      <c r="DA53" s="7"/>
      <c r="DB53" s="11">
        <f t="shared" si="16"/>
        <v>4637</v>
      </c>
    </row>
    <row r="54" spans="1:106" s="13" customFormat="1" ht="12" thickBot="1" x14ac:dyDescent="0.25">
      <c r="A54" s="2" t="s">
        <v>83</v>
      </c>
      <c r="B54" s="2"/>
      <c r="C54" s="2"/>
      <c r="D54" s="2"/>
      <c r="E54" s="2"/>
      <c r="F54" s="2"/>
      <c r="G54" s="2"/>
      <c r="H54" s="12">
        <f>H53</f>
        <v>-4872.5200000000004</v>
      </c>
      <c r="I54" s="2"/>
      <c r="J54" s="12">
        <f>J53</f>
        <v>-29385</v>
      </c>
      <c r="K54" s="2"/>
      <c r="L54" s="12">
        <f>L53</f>
        <v>57019.46</v>
      </c>
      <c r="M54" s="2"/>
      <c r="N54" s="12">
        <f>N53</f>
        <v>129242</v>
      </c>
      <c r="O54" s="2"/>
      <c r="P54" s="12">
        <f t="shared" si="8"/>
        <v>52146.94</v>
      </c>
      <c r="Q54" s="2"/>
      <c r="R54" s="12">
        <f t="shared" si="21"/>
        <v>99857</v>
      </c>
      <c r="S54" s="2"/>
      <c r="T54" s="12">
        <f>T53</f>
        <v>4124.1099999999997</v>
      </c>
      <c r="U54" s="2"/>
      <c r="V54" s="12">
        <f>V53</f>
        <v>23576</v>
      </c>
      <c r="W54" s="2"/>
      <c r="X54" s="12">
        <f>X53</f>
        <v>-941.79</v>
      </c>
      <c r="Y54" s="2"/>
      <c r="Z54" s="12">
        <f>Z53</f>
        <v>-3388</v>
      </c>
      <c r="AA54" s="2"/>
      <c r="AB54" s="12">
        <f>AB53</f>
        <v>-821.16</v>
      </c>
      <c r="AC54" s="2"/>
      <c r="AD54" s="12">
        <f>AD53</f>
        <v>-12481</v>
      </c>
      <c r="AE54" s="2"/>
      <c r="AF54" s="12">
        <f>AF53</f>
        <v>0</v>
      </c>
      <c r="AG54" s="2"/>
      <c r="AH54" s="2"/>
      <c r="AI54" s="2"/>
      <c r="AJ54" s="12">
        <f t="shared" si="10"/>
        <v>-1762.95</v>
      </c>
      <c r="AK54" s="2"/>
      <c r="AL54" s="12">
        <f>ROUND(Z54+AD54+AH54,5)</f>
        <v>-15869</v>
      </c>
      <c r="AM54" s="2"/>
      <c r="AN54" s="12">
        <f>AN53</f>
        <v>-635.33000000000004</v>
      </c>
      <c r="AO54" s="2"/>
      <c r="AP54" s="12">
        <f>AP53</f>
        <v>-3828</v>
      </c>
      <c r="AQ54" s="2"/>
      <c r="AR54" s="12">
        <f>AR53</f>
        <v>-3413.17</v>
      </c>
      <c r="AS54" s="2"/>
      <c r="AT54" s="12">
        <f>AT53</f>
        <v>-12916</v>
      </c>
      <c r="AU54" s="2"/>
      <c r="AV54" s="12">
        <f>AV53</f>
        <v>7532.89</v>
      </c>
      <c r="AW54" s="2"/>
      <c r="AX54" s="12">
        <f>AX53</f>
        <v>18178</v>
      </c>
      <c r="AY54" s="2"/>
      <c r="AZ54" s="12">
        <f>AZ53</f>
        <v>8759.39</v>
      </c>
      <c r="BA54" s="2"/>
      <c r="BB54" s="12">
        <f>BB53</f>
        <v>39718</v>
      </c>
      <c r="BC54" s="2"/>
      <c r="BD54" s="12">
        <f>BD53</f>
        <v>0</v>
      </c>
      <c r="BE54" s="2"/>
      <c r="BF54" s="2"/>
      <c r="BG54" s="2"/>
      <c r="BH54" s="12">
        <f t="shared" si="11"/>
        <v>16292.28</v>
      </c>
      <c r="BI54" s="2"/>
      <c r="BJ54" s="12">
        <f>ROUND(AX54+BB54+BF54,5)</f>
        <v>57896</v>
      </c>
      <c r="BK54" s="2"/>
      <c r="BL54" s="12">
        <f>BL53</f>
        <v>-271.45999999999998</v>
      </c>
      <c r="BM54" s="2"/>
      <c r="BN54" s="12">
        <f>BN53</f>
        <v>-21896</v>
      </c>
      <c r="BO54" s="2"/>
      <c r="BP54" s="12">
        <f>BP53</f>
        <v>-1315.79</v>
      </c>
      <c r="BQ54" s="2"/>
      <c r="BR54" s="12">
        <f>BR53</f>
        <v>-32644</v>
      </c>
      <c r="BS54" s="2"/>
      <c r="BT54" s="12">
        <f>BT53</f>
        <v>-14573.93</v>
      </c>
      <c r="BU54" s="2"/>
      <c r="BV54" s="12">
        <f>BV53</f>
        <v>-89539</v>
      </c>
      <c r="BW54" s="2"/>
      <c r="BX54" s="12">
        <f t="shared" si="12"/>
        <v>-16161.18</v>
      </c>
      <c r="BY54" s="2"/>
      <c r="BZ54" s="12">
        <f t="shared" si="22"/>
        <v>-144079</v>
      </c>
      <c r="CA54" s="2"/>
      <c r="CB54" s="12">
        <f t="shared" si="13"/>
        <v>-5680.35</v>
      </c>
      <c r="CC54" s="2"/>
      <c r="CD54" s="12">
        <f t="shared" si="20"/>
        <v>-118796</v>
      </c>
      <c r="CE54" s="2"/>
      <c r="CF54" s="12">
        <f>CF53</f>
        <v>0</v>
      </c>
      <c r="CG54" s="2"/>
      <c r="CH54" s="2"/>
      <c r="CI54" s="2"/>
      <c r="CJ54" s="12">
        <f>CJ53</f>
        <v>0</v>
      </c>
      <c r="CK54" s="2"/>
      <c r="CL54" s="2"/>
      <c r="CM54" s="2"/>
      <c r="CN54" s="12">
        <f>CN53</f>
        <v>0</v>
      </c>
      <c r="CO54" s="2"/>
      <c r="CP54" s="2"/>
      <c r="CQ54" s="2"/>
      <c r="CR54" s="12">
        <f t="shared" si="14"/>
        <v>0</v>
      </c>
      <c r="CS54" s="2"/>
      <c r="CT54" s="2"/>
      <c r="CU54" s="2"/>
      <c r="CV54" s="12">
        <f>CV53</f>
        <v>0.06</v>
      </c>
      <c r="CW54" s="2"/>
      <c r="CX54" s="12">
        <f>CX53</f>
        <v>0</v>
      </c>
      <c r="CY54" s="2"/>
      <c r="CZ54" s="12">
        <f t="shared" si="15"/>
        <v>50590.76</v>
      </c>
      <c r="DA54" s="2"/>
      <c r="DB54" s="12">
        <f t="shared" si="16"/>
        <v>4637</v>
      </c>
    </row>
    <row r="55" spans="1:106" ht="15.75" thickTop="1" x14ac:dyDescent="0.25"/>
  </sheetData>
  <pageMargins left="0.2" right="0.2" top="0.75" bottom="0.5" header="0.1" footer="0.3"/>
  <pageSetup scale="88" orientation="portrait" r:id="rId1"/>
  <headerFooter>
    <oddHeader>&amp;L&amp;"Arial,Bold"&amp;8 8:14 PM
 10/01/19
 Accrual Basis&amp;C&amp;"Arial,Bold"&amp;12 League of Women Voters of California
&amp;14 Statement of Activities Budget vs. Actual
&amp;10 July through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400050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400050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59"/>
  <sheetViews>
    <sheetView workbookViewId="0">
      <pane xSplit="7" ySplit="1" topLeftCell="H42" activePane="bottomRight" state="frozenSplit"/>
      <selection pane="topRight" activeCell="H1" sqref="H1"/>
      <selection pane="bottomLeft" activeCell="A2" sqref="A2"/>
      <selection pane="bottomRight" activeCell="Z60" sqref="Z60"/>
    </sheetView>
  </sheetViews>
  <sheetFormatPr defaultRowHeight="15" x14ac:dyDescent="0.25"/>
  <cols>
    <col min="1" max="6" width="2" style="18" customWidth="1"/>
    <col min="7" max="7" width="28.5703125" style="18" customWidth="1"/>
    <col min="8" max="8" width="7.85546875" style="19" bestFit="1" customWidth="1"/>
    <col min="9" max="9" width="2.28515625" style="19" customWidth="1"/>
    <col min="10" max="10" width="7.85546875" style="19" bestFit="1" customWidth="1"/>
    <col min="11" max="11" width="2.28515625" style="19" customWidth="1"/>
    <col min="12" max="12" width="8.42578125" style="19" bestFit="1" customWidth="1"/>
    <col min="13" max="13" width="2.28515625" style="19" customWidth="1"/>
    <col min="14" max="14" width="7.85546875" style="19" bestFit="1" customWidth="1"/>
    <col min="15" max="15" width="2.28515625" style="19" customWidth="1"/>
    <col min="16" max="16" width="7.85546875" style="19" bestFit="1" customWidth="1"/>
    <col min="17" max="17" width="2.28515625" style="19" customWidth="1"/>
    <col min="18" max="18" width="8.42578125" style="19" bestFit="1" customWidth="1"/>
    <col min="19" max="19" width="2.28515625" style="19" customWidth="1"/>
    <col min="20" max="20" width="7.85546875" style="19" bestFit="1" customWidth="1"/>
    <col min="21" max="21" width="2.28515625" style="19" customWidth="1"/>
    <col min="22" max="22" width="8.7109375" style="19" bestFit="1" customWidth="1"/>
    <col min="23" max="23" width="2.28515625" style="19" customWidth="1"/>
    <col min="24" max="24" width="8.42578125" style="19" bestFit="1" customWidth="1"/>
    <col min="25" max="25" width="2.28515625" style="19" customWidth="1"/>
    <col min="26" max="26" width="9.28515625" style="19" bestFit="1" customWidth="1"/>
    <col min="27" max="27" width="2.28515625" style="19" customWidth="1"/>
    <col min="28" max="28" width="7.85546875" style="19" bestFit="1" customWidth="1"/>
    <col min="29" max="29" width="2.28515625" style="19" customWidth="1"/>
    <col min="30" max="30" width="7.85546875" style="19" bestFit="1" customWidth="1"/>
    <col min="31" max="31" width="2.28515625" style="19" customWidth="1"/>
    <col min="32" max="32" width="8.7109375" style="19" bestFit="1" customWidth="1"/>
  </cols>
  <sheetData>
    <row r="1" spans="1:32" s="17" customFormat="1" ht="15.75" thickBot="1" x14ac:dyDescent="0.3">
      <c r="A1" s="14"/>
      <c r="B1" s="14"/>
      <c r="C1" s="14"/>
      <c r="D1" s="14"/>
      <c r="E1" s="14"/>
      <c r="F1" s="14"/>
      <c r="G1" s="14"/>
      <c r="H1" s="26" t="s">
        <v>178</v>
      </c>
      <c r="I1" s="16"/>
      <c r="J1" s="26" t="s">
        <v>179</v>
      </c>
      <c r="K1" s="16"/>
      <c r="L1" s="26" t="s">
        <v>180</v>
      </c>
      <c r="M1" s="16"/>
      <c r="N1" s="26" t="s">
        <v>181</v>
      </c>
      <c r="O1" s="16"/>
      <c r="P1" s="26" t="s">
        <v>182</v>
      </c>
      <c r="Q1" s="16"/>
      <c r="R1" s="26" t="s">
        <v>183</v>
      </c>
      <c r="S1" s="16"/>
      <c r="T1" s="26" t="s">
        <v>184</v>
      </c>
      <c r="U1" s="16"/>
      <c r="V1" s="26" t="s">
        <v>185</v>
      </c>
      <c r="W1" s="16"/>
      <c r="X1" s="26" t="s">
        <v>186</v>
      </c>
      <c r="Y1" s="16"/>
      <c r="Z1" s="26" t="s">
        <v>187</v>
      </c>
      <c r="AA1" s="16"/>
      <c r="AB1" s="26" t="s">
        <v>188</v>
      </c>
      <c r="AC1" s="16"/>
      <c r="AD1" s="26" t="s">
        <v>189</v>
      </c>
      <c r="AE1" s="16"/>
      <c r="AF1" s="26" t="s">
        <v>30</v>
      </c>
    </row>
    <row r="2" spans="1:32" ht="15.75" thickTop="1" x14ac:dyDescent="0.25">
      <c r="A2" s="2"/>
      <c r="B2" s="2" t="s">
        <v>33</v>
      </c>
      <c r="C2" s="2"/>
      <c r="D2" s="2"/>
      <c r="E2" s="2"/>
      <c r="F2" s="2"/>
      <c r="G2" s="2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  <c r="AC2" s="7"/>
      <c r="AD2" s="6"/>
      <c r="AE2" s="7"/>
      <c r="AF2" s="6"/>
    </row>
    <row r="3" spans="1:32" x14ac:dyDescent="0.25">
      <c r="A3" s="2"/>
      <c r="B3" s="2"/>
      <c r="C3" s="2"/>
      <c r="D3" s="2" t="s">
        <v>34</v>
      </c>
      <c r="E3" s="2"/>
      <c r="F3" s="2"/>
      <c r="G3" s="2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  <c r="AC3" s="7"/>
      <c r="AD3" s="6"/>
      <c r="AE3" s="7"/>
      <c r="AF3" s="6"/>
    </row>
    <row r="4" spans="1:32" x14ac:dyDescent="0.25">
      <c r="A4" s="2"/>
      <c r="B4" s="2"/>
      <c r="C4" s="2"/>
      <c r="D4" s="2"/>
      <c r="E4" s="2" t="s">
        <v>35</v>
      </c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</row>
    <row r="5" spans="1:32" x14ac:dyDescent="0.25">
      <c r="A5" s="2"/>
      <c r="B5" s="2"/>
      <c r="C5" s="2"/>
      <c r="D5" s="2"/>
      <c r="E5" s="2"/>
      <c r="F5" s="2" t="s">
        <v>36</v>
      </c>
      <c r="G5" s="2"/>
      <c r="H5" s="6">
        <v>2800</v>
      </c>
      <c r="I5" s="7"/>
      <c r="J5" s="6">
        <v>35318.5</v>
      </c>
      <c r="K5" s="7"/>
      <c r="L5" s="6">
        <v>0</v>
      </c>
      <c r="M5" s="7"/>
      <c r="N5" s="6">
        <v>4424</v>
      </c>
      <c r="O5" s="7"/>
      <c r="P5" s="6">
        <v>34548.5</v>
      </c>
      <c r="Q5" s="7"/>
      <c r="R5" s="6">
        <v>973</v>
      </c>
      <c r="S5" s="7"/>
      <c r="T5" s="6">
        <v>0</v>
      </c>
      <c r="U5" s="7"/>
      <c r="V5" s="6">
        <v>30334.5</v>
      </c>
      <c r="W5" s="7"/>
      <c r="X5" s="6">
        <v>0</v>
      </c>
      <c r="Y5" s="7"/>
      <c r="Z5" s="6">
        <v>0</v>
      </c>
      <c r="AA5" s="7"/>
      <c r="AB5" s="6">
        <v>66328.5</v>
      </c>
      <c r="AC5" s="7"/>
      <c r="AD5" s="6">
        <v>7402.5</v>
      </c>
      <c r="AE5" s="7"/>
      <c r="AF5" s="6">
        <f>ROUND(SUM(H5:AD5),5)</f>
        <v>182129.5</v>
      </c>
    </row>
    <row r="6" spans="1:32" x14ac:dyDescent="0.25">
      <c r="A6" s="2"/>
      <c r="B6" s="2"/>
      <c r="C6" s="2"/>
      <c r="D6" s="2"/>
      <c r="E6" s="2"/>
      <c r="F6" s="2" t="s">
        <v>37</v>
      </c>
      <c r="G6" s="2"/>
      <c r="H6" s="6">
        <v>-52.5</v>
      </c>
      <c r="I6" s="7"/>
      <c r="J6" s="6">
        <v>-270.38</v>
      </c>
      <c r="K6" s="7"/>
      <c r="L6" s="6">
        <v>0</v>
      </c>
      <c r="M6" s="7"/>
      <c r="N6" s="6">
        <v>0</v>
      </c>
      <c r="O6" s="7"/>
      <c r="P6" s="6">
        <v>-2513</v>
      </c>
      <c r="Q6" s="7"/>
      <c r="R6" s="6">
        <v>-357</v>
      </c>
      <c r="S6" s="7"/>
      <c r="T6" s="6">
        <v>-539</v>
      </c>
      <c r="U6" s="7"/>
      <c r="V6" s="6">
        <v>-357</v>
      </c>
      <c r="W6" s="7"/>
      <c r="X6" s="6">
        <v>0</v>
      </c>
      <c r="Y6" s="7"/>
      <c r="Z6" s="6">
        <v>0</v>
      </c>
      <c r="AA6" s="7"/>
      <c r="AB6" s="6">
        <v>-4089.75</v>
      </c>
      <c r="AC6" s="7"/>
      <c r="AD6" s="6">
        <v>-501.37</v>
      </c>
      <c r="AE6" s="7"/>
      <c r="AF6" s="6">
        <f>ROUND(SUM(H6:AD6),5)</f>
        <v>-8680</v>
      </c>
    </row>
    <row r="7" spans="1:32" ht="15.75" thickBot="1" x14ac:dyDescent="0.3">
      <c r="A7" s="2"/>
      <c r="B7" s="2"/>
      <c r="C7" s="2"/>
      <c r="D7" s="2"/>
      <c r="E7" s="2"/>
      <c r="F7" s="2" t="s">
        <v>38</v>
      </c>
      <c r="G7" s="2"/>
      <c r="H7" s="8">
        <v>375</v>
      </c>
      <c r="I7" s="7"/>
      <c r="J7" s="8">
        <v>-660</v>
      </c>
      <c r="K7" s="7"/>
      <c r="L7" s="8">
        <v>265</v>
      </c>
      <c r="M7" s="7"/>
      <c r="N7" s="8">
        <v>-150</v>
      </c>
      <c r="O7" s="7"/>
      <c r="P7" s="8">
        <v>385</v>
      </c>
      <c r="Q7" s="7"/>
      <c r="R7" s="8">
        <v>240</v>
      </c>
      <c r="S7" s="7"/>
      <c r="T7" s="8">
        <v>1375</v>
      </c>
      <c r="U7" s="7"/>
      <c r="V7" s="8">
        <v>285</v>
      </c>
      <c r="W7" s="7"/>
      <c r="X7" s="8">
        <v>155</v>
      </c>
      <c r="Y7" s="7"/>
      <c r="Z7" s="8">
        <f>15+85</f>
        <v>100</v>
      </c>
      <c r="AA7" s="7"/>
      <c r="AB7" s="8">
        <v>3800</v>
      </c>
      <c r="AC7" s="7"/>
      <c r="AD7" s="8">
        <v>1690</v>
      </c>
      <c r="AE7" s="7"/>
      <c r="AF7" s="8">
        <f>ROUND(SUM(H7:AD7),5)</f>
        <v>7860</v>
      </c>
    </row>
    <row r="8" spans="1:32" ht="15.75" hidden="1" thickBot="1" x14ac:dyDescent="0.3">
      <c r="A8" s="2"/>
      <c r="B8" s="2"/>
      <c r="C8" s="2"/>
      <c r="D8" s="2"/>
      <c r="E8" s="2"/>
      <c r="F8" s="2" t="s">
        <v>190</v>
      </c>
      <c r="G8" s="2"/>
      <c r="H8" s="8">
        <v>0</v>
      </c>
      <c r="I8" s="7"/>
      <c r="J8" s="8">
        <v>0</v>
      </c>
      <c r="K8" s="7"/>
      <c r="L8" s="8">
        <v>0</v>
      </c>
      <c r="M8" s="7"/>
      <c r="N8" s="8">
        <v>0</v>
      </c>
      <c r="O8" s="7"/>
      <c r="P8" s="8">
        <v>0</v>
      </c>
      <c r="Q8" s="7"/>
      <c r="R8" s="8">
        <v>0</v>
      </c>
      <c r="S8" s="7"/>
      <c r="T8" s="8">
        <v>0</v>
      </c>
      <c r="U8" s="7"/>
      <c r="V8" s="8">
        <v>0</v>
      </c>
      <c r="W8" s="7"/>
      <c r="X8" s="8">
        <v>0</v>
      </c>
      <c r="Y8" s="7"/>
      <c r="Z8" s="8">
        <f>85-85</f>
        <v>0</v>
      </c>
      <c r="AA8" s="7"/>
      <c r="AB8" s="8">
        <v>0</v>
      </c>
      <c r="AC8" s="7"/>
      <c r="AD8" s="8">
        <v>0</v>
      </c>
      <c r="AE8" s="7"/>
      <c r="AF8" s="8">
        <f>ROUND(SUM(H8:AD8),5)</f>
        <v>0</v>
      </c>
    </row>
    <row r="9" spans="1:32" x14ac:dyDescent="0.25">
      <c r="A9" s="2"/>
      <c r="B9" s="2"/>
      <c r="C9" s="2"/>
      <c r="D9" s="2"/>
      <c r="E9" s="2" t="s">
        <v>39</v>
      </c>
      <c r="F9" s="2"/>
      <c r="G9" s="2"/>
      <c r="H9" s="6">
        <f>ROUND(SUM(H4:H8),5)</f>
        <v>3122.5</v>
      </c>
      <c r="I9" s="7"/>
      <c r="J9" s="6">
        <f>ROUND(SUM(J4:J8),5)</f>
        <v>34388.120000000003</v>
      </c>
      <c r="K9" s="7"/>
      <c r="L9" s="6">
        <f>ROUND(SUM(L4:L8),5)</f>
        <v>265</v>
      </c>
      <c r="M9" s="7"/>
      <c r="N9" s="6">
        <f>ROUND(SUM(N4:N8),5)</f>
        <v>4274</v>
      </c>
      <c r="O9" s="7"/>
      <c r="P9" s="6">
        <f>ROUND(SUM(P4:P8),5)</f>
        <v>32420.5</v>
      </c>
      <c r="Q9" s="7"/>
      <c r="R9" s="6">
        <f>ROUND(SUM(R4:R8),5)</f>
        <v>856</v>
      </c>
      <c r="S9" s="7"/>
      <c r="T9" s="6">
        <f>ROUND(SUM(T4:T8),5)</f>
        <v>836</v>
      </c>
      <c r="U9" s="7"/>
      <c r="V9" s="6">
        <f>ROUND(SUM(V4:V8),5)</f>
        <v>30262.5</v>
      </c>
      <c r="W9" s="7"/>
      <c r="X9" s="6">
        <f>ROUND(SUM(X4:X8),5)</f>
        <v>155</v>
      </c>
      <c r="Y9" s="7"/>
      <c r="Z9" s="6">
        <f>ROUND(SUM(Z4:Z8),5)</f>
        <v>100</v>
      </c>
      <c r="AA9" s="7"/>
      <c r="AB9" s="6">
        <f>ROUND(SUM(AB4:AB8),5)</f>
        <v>66038.75</v>
      </c>
      <c r="AC9" s="7"/>
      <c r="AD9" s="6">
        <f>ROUND(SUM(AD4:AD8),5)</f>
        <v>8591.1299999999992</v>
      </c>
      <c r="AE9" s="7"/>
      <c r="AF9" s="6">
        <f>ROUND(SUM(H9:AD9),5)</f>
        <v>181309.5</v>
      </c>
    </row>
    <row r="10" spans="1:32" x14ac:dyDescent="0.25">
      <c r="A10" s="2"/>
      <c r="B10" s="2"/>
      <c r="C10" s="2"/>
      <c r="D10" s="2"/>
      <c r="E10" s="2" t="s">
        <v>40</v>
      </c>
      <c r="F10" s="2"/>
      <c r="G10" s="2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</row>
    <row r="11" spans="1:32" x14ac:dyDescent="0.25">
      <c r="A11" s="2"/>
      <c r="B11" s="2"/>
      <c r="C11" s="2"/>
      <c r="D11" s="2"/>
      <c r="E11" s="2"/>
      <c r="F11" s="2" t="s">
        <v>41</v>
      </c>
      <c r="G11" s="2"/>
      <c r="H11" s="6">
        <v>835</v>
      </c>
      <c r="I11" s="7"/>
      <c r="J11" s="6">
        <v>11026</v>
      </c>
      <c r="K11" s="7"/>
      <c r="L11" s="6">
        <v>5115</v>
      </c>
      <c r="M11" s="7"/>
      <c r="N11" s="6">
        <v>16141</v>
      </c>
      <c r="O11" s="7"/>
      <c r="P11" s="6">
        <v>2320</v>
      </c>
      <c r="Q11" s="7"/>
      <c r="R11" s="6">
        <v>1931</v>
      </c>
      <c r="S11" s="7"/>
      <c r="T11" s="6">
        <v>3095</v>
      </c>
      <c r="U11" s="7"/>
      <c r="V11" s="6">
        <v>1991</v>
      </c>
      <c r="W11" s="7"/>
      <c r="X11" s="6">
        <v>3450</v>
      </c>
      <c r="Y11" s="7"/>
      <c r="Z11" s="6">
        <v>1610</v>
      </c>
      <c r="AA11" s="7"/>
      <c r="AB11" s="6">
        <v>6354</v>
      </c>
      <c r="AC11" s="7"/>
      <c r="AD11" s="6">
        <v>6459</v>
      </c>
      <c r="AE11" s="7"/>
      <c r="AF11" s="6">
        <f t="shared" ref="AF11:AF16" si="0">ROUND(SUM(H11:AD11),5)</f>
        <v>60327</v>
      </c>
    </row>
    <row r="12" spans="1:32" x14ac:dyDescent="0.25">
      <c r="A12" s="2"/>
      <c r="B12" s="2"/>
      <c r="C12" s="2"/>
      <c r="D12" s="2"/>
      <c r="E12" s="2"/>
      <c r="F12" s="2" t="s">
        <v>42</v>
      </c>
      <c r="G12" s="2"/>
      <c r="H12" s="6">
        <v>230</v>
      </c>
      <c r="I12" s="7"/>
      <c r="J12" s="6">
        <v>470</v>
      </c>
      <c r="K12" s="7"/>
      <c r="L12" s="6">
        <v>6530</v>
      </c>
      <c r="M12" s="7"/>
      <c r="N12" s="6">
        <v>2380</v>
      </c>
      <c r="O12" s="7"/>
      <c r="P12" s="6">
        <v>80</v>
      </c>
      <c r="Q12" s="7"/>
      <c r="R12" s="6">
        <v>1675</v>
      </c>
      <c r="S12" s="7"/>
      <c r="T12" s="6">
        <v>14080</v>
      </c>
      <c r="U12" s="7"/>
      <c r="V12" s="6">
        <v>3210</v>
      </c>
      <c r="W12" s="7"/>
      <c r="X12" s="6">
        <v>580</v>
      </c>
      <c r="Y12" s="7"/>
      <c r="Z12" s="6">
        <v>393</v>
      </c>
      <c r="AA12" s="7"/>
      <c r="AB12" s="6">
        <v>70</v>
      </c>
      <c r="AC12" s="7"/>
      <c r="AD12" s="6">
        <v>3070</v>
      </c>
      <c r="AE12" s="7"/>
      <c r="AF12" s="6">
        <f t="shared" si="0"/>
        <v>32768</v>
      </c>
    </row>
    <row r="13" spans="1:32" x14ac:dyDescent="0.25">
      <c r="A13" s="2"/>
      <c r="B13" s="2"/>
      <c r="C13" s="2"/>
      <c r="D13" s="2"/>
      <c r="E13" s="2"/>
      <c r="F13" s="2" t="s">
        <v>43</v>
      </c>
      <c r="G13" s="2"/>
      <c r="H13" s="6">
        <v>383.75</v>
      </c>
      <c r="I13" s="7"/>
      <c r="J13" s="6">
        <v>165</v>
      </c>
      <c r="K13" s="7"/>
      <c r="L13" s="6">
        <v>0</v>
      </c>
      <c r="M13" s="7"/>
      <c r="N13" s="6">
        <v>580.04999999999995</v>
      </c>
      <c r="O13" s="7"/>
      <c r="P13" s="6">
        <v>0</v>
      </c>
      <c r="Q13" s="7"/>
      <c r="R13" s="6">
        <v>0</v>
      </c>
      <c r="S13" s="7"/>
      <c r="T13" s="6">
        <v>254.72</v>
      </c>
      <c r="U13" s="7"/>
      <c r="V13" s="6">
        <v>0</v>
      </c>
      <c r="W13" s="7"/>
      <c r="X13" s="6">
        <v>0</v>
      </c>
      <c r="Y13" s="7"/>
      <c r="Z13" s="6">
        <v>859.58</v>
      </c>
      <c r="AA13" s="7"/>
      <c r="AB13" s="6">
        <v>161.1</v>
      </c>
      <c r="AC13" s="7"/>
      <c r="AD13" s="6">
        <v>118.85</v>
      </c>
      <c r="AE13" s="7"/>
      <c r="AF13" s="6">
        <f t="shared" si="0"/>
        <v>2523.0500000000002</v>
      </c>
    </row>
    <row r="14" spans="1:32" x14ac:dyDescent="0.25">
      <c r="A14" s="2"/>
      <c r="B14" s="2"/>
      <c r="C14" s="2"/>
      <c r="D14" s="2"/>
      <c r="E14" s="2"/>
      <c r="F14" s="2" t="s">
        <v>44</v>
      </c>
      <c r="G14" s="2"/>
      <c r="H14" s="6">
        <v>18000</v>
      </c>
      <c r="I14" s="7"/>
      <c r="J14" s="6">
        <v>0</v>
      </c>
      <c r="K14" s="7"/>
      <c r="L14" s="6">
        <v>0</v>
      </c>
      <c r="M14" s="7"/>
      <c r="N14" s="6">
        <v>11300</v>
      </c>
      <c r="O14" s="7"/>
      <c r="P14" s="6">
        <v>0</v>
      </c>
      <c r="Q14" s="7"/>
      <c r="R14" s="6">
        <v>0</v>
      </c>
      <c r="S14" s="7"/>
      <c r="T14" s="6">
        <v>0</v>
      </c>
      <c r="U14" s="7"/>
      <c r="V14" s="6">
        <v>0</v>
      </c>
      <c r="W14" s="7"/>
      <c r="X14" s="6">
        <v>0</v>
      </c>
      <c r="Y14" s="7"/>
      <c r="Z14" s="6">
        <v>0</v>
      </c>
      <c r="AA14" s="7"/>
      <c r="AB14" s="6">
        <v>0</v>
      </c>
      <c r="AC14" s="7"/>
      <c r="AD14" s="6">
        <v>0</v>
      </c>
      <c r="AE14" s="7"/>
      <c r="AF14" s="6">
        <f t="shared" si="0"/>
        <v>29300</v>
      </c>
    </row>
    <row r="15" spans="1:32" ht="15.75" thickBot="1" x14ac:dyDescent="0.3">
      <c r="A15" s="2"/>
      <c r="B15" s="2"/>
      <c r="C15" s="2"/>
      <c r="D15" s="2"/>
      <c r="E15" s="2"/>
      <c r="F15" s="2" t="s">
        <v>191</v>
      </c>
      <c r="G15" s="2"/>
      <c r="H15" s="8">
        <v>1000</v>
      </c>
      <c r="I15" s="7"/>
      <c r="J15" s="8">
        <v>0</v>
      </c>
      <c r="K15" s="7"/>
      <c r="L15" s="8">
        <v>0</v>
      </c>
      <c r="M15" s="7"/>
      <c r="N15" s="8">
        <v>0</v>
      </c>
      <c r="O15" s="7"/>
      <c r="P15" s="8">
        <v>0</v>
      </c>
      <c r="Q15" s="7"/>
      <c r="R15" s="8">
        <v>0</v>
      </c>
      <c r="S15" s="7"/>
      <c r="T15" s="8">
        <v>0</v>
      </c>
      <c r="U15" s="7"/>
      <c r="V15" s="8">
        <v>0</v>
      </c>
      <c r="W15" s="7"/>
      <c r="X15" s="8">
        <v>0</v>
      </c>
      <c r="Y15" s="7"/>
      <c r="Z15" s="8">
        <v>10573.46</v>
      </c>
      <c r="AA15" s="7"/>
      <c r="AB15" s="8">
        <v>0</v>
      </c>
      <c r="AC15" s="7"/>
      <c r="AD15" s="8">
        <v>0</v>
      </c>
      <c r="AE15" s="7"/>
      <c r="AF15" s="8">
        <f t="shared" si="0"/>
        <v>11573.46</v>
      </c>
    </row>
    <row r="16" spans="1:32" x14ac:dyDescent="0.25">
      <c r="A16" s="2"/>
      <c r="B16" s="2"/>
      <c r="C16" s="2"/>
      <c r="D16" s="2"/>
      <c r="E16" s="2" t="s">
        <v>45</v>
      </c>
      <c r="F16" s="2"/>
      <c r="G16" s="2"/>
      <c r="H16" s="6">
        <f>ROUND(SUM(H10:H15),5)</f>
        <v>20448.75</v>
      </c>
      <c r="I16" s="7"/>
      <c r="J16" s="6">
        <f>ROUND(SUM(J10:J15),5)</f>
        <v>11661</v>
      </c>
      <c r="K16" s="7"/>
      <c r="L16" s="6">
        <f>ROUND(SUM(L10:L15),5)</f>
        <v>11645</v>
      </c>
      <c r="M16" s="7"/>
      <c r="N16" s="6">
        <f>ROUND(SUM(N10:N15),5)</f>
        <v>30401.05</v>
      </c>
      <c r="O16" s="7"/>
      <c r="P16" s="6">
        <f>ROUND(SUM(P10:P15),5)</f>
        <v>2400</v>
      </c>
      <c r="Q16" s="7"/>
      <c r="R16" s="6">
        <f>ROUND(SUM(R10:R15),5)</f>
        <v>3606</v>
      </c>
      <c r="S16" s="7"/>
      <c r="T16" s="6">
        <f>ROUND(SUM(T10:T15),5)</f>
        <v>17429.72</v>
      </c>
      <c r="U16" s="7"/>
      <c r="V16" s="6">
        <f>ROUND(SUM(V10:V15),5)</f>
        <v>5201</v>
      </c>
      <c r="W16" s="7"/>
      <c r="X16" s="6">
        <f>ROUND(SUM(X10:X15),5)</f>
        <v>4030</v>
      </c>
      <c r="Y16" s="7"/>
      <c r="Z16" s="6">
        <f>ROUND(SUM(Z10:Z15),5)</f>
        <v>13436.04</v>
      </c>
      <c r="AA16" s="7"/>
      <c r="AB16" s="6">
        <f>ROUND(SUM(AB10:AB15),5)</f>
        <v>6585.1</v>
      </c>
      <c r="AC16" s="7"/>
      <c r="AD16" s="6">
        <f>ROUND(SUM(AD10:AD15),5)</f>
        <v>9647.85</v>
      </c>
      <c r="AE16" s="7"/>
      <c r="AF16" s="6">
        <f t="shared" si="0"/>
        <v>136491.51</v>
      </c>
    </row>
    <row r="17" spans="1:32" x14ac:dyDescent="0.25">
      <c r="A17" s="2"/>
      <c r="B17" s="2"/>
      <c r="C17" s="2"/>
      <c r="D17" s="2"/>
      <c r="E17" s="2" t="s">
        <v>46</v>
      </c>
      <c r="F17" s="2"/>
      <c r="G17" s="2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</row>
    <row r="18" spans="1:32" x14ac:dyDescent="0.25">
      <c r="A18" s="2"/>
      <c r="B18" s="2"/>
      <c r="C18" s="2"/>
      <c r="D18" s="2"/>
      <c r="E18" s="2"/>
      <c r="F18" s="2" t="s">
        <v>192</v>
      </c>
      <c r="G18" s="2"/>
      <c r="H18" s="6">
        <v>0</v>
      </c>
      <c r="I18" s="7"/>
      <c r="J18" s="6">
        <v>0</v>
      </c>
      <c r="K18" s="7"/>
      <c r="L18" s="6">
        <v>0</v>
      </c>
      <c r="M18" s="7"/>
      <c r="N18" s="6">
        <v>0</v>
      </c>
      <c r="O18" s="7"/>
      <c r="P18" s="6">
        <v>0</v>
      </c>
      <c r="Q18" s="7"/>
      <c r="R18" s="6">
        <v>0</v>
      </c>
      <c r="S18" s="7"/>
      <c r="T18" s="6">
        <v>0</v>
      </c>
      <c r="U18" s="7"/>
      <c r="V18" s="6">
        <v>2.5</v>
      </c>
      <c r="W18" s="7"/>
      <c r="X18" s="6">
        <v>0</v>
      </c>
      <c r="Y18" s="7"/>
      <c r="Z18" s="6">
        <v>0</v>
      </c>
      <c r="AA18" s="7"/>
      <c r="AB18" s="6">
        <v>0</v>
      </c>
      <c r="AC18" s="7"/>
      <c r="AD18" s="6">
        <v>0</v>
      </c>
      <c r="AE18" s="7"/>
      <c r="AF18" s="6">
        <f t="shared" ref="AF18:AF23" si="1">ROUND(SUM(H18:AD18),5)</f>
        <v>2.5</v>
      </c>
    </row>
    <row r="19" spans="1:32" x14ac:dyDescent="0.25">
      <c r="A19" s="2"/>
      <c r="B19" s="2"/>
      <c r="C19" s="2"/>
      <c r="D19" s="2"/>
      <c r="E19" s="2"/>
      <c r="F19" s="2" t="s">
        <v>47</v>
      </c>
      <c r="G19" s="2"/>
      <c r="H19" s="6">
        <v>73.900000000000006</v>
      </c>
      <c r="I19" s="7"/>
      <c r="J19" s="6">
        <v>166.14</v>
      </c>
      <c r="K19" s="7"/>
      <c r="L19" s="6">
        <v>13.8</v>
      </c>
      <c r="M19" s="7"/>
      <c r="N19" s="6">
        <v>0</v>
      </c>
      <c r="O19" s="7"/>
      <c r="P19" s="6">
        <v>34.5</v>
      </c>
      <c r="Q19" s="7"/>
      <c r="R19" s="6">
        <v>0</v>
      </c>
      <c r="S19" s="7"/>
      <c r="T19" s="6">
        <v>138.47</v>
      </c>
      <c r="U19" s="7"/>
      <c r="V19" s="6">
        <v>70.8</v>
      </c>
      <c r="W19" s="7"/>
      <c r="X19" s="6">
        <v>0</v>
      </c>
      <c r="Y19" s="7"/>
      <c r="Z19" s="6">
        <v>2218.12</v>
      </c>
      <c r="AA19" s="7"/>
      <c r="AB19" s="6">
        <v>25</v>
      </c>
      <c r="AC19" s="7"/>
      <c r="AD19" s="6">
        <v>55.17</v>
      </c>
      <c r="AE19" s="7"/>
      <c r="AF19" s="6">
        <f t="shared" si="1"/>
        <v>2795.9</v>
      </c>
    </row>
    <row r="20" spans="1:32" x14ac:dyDescent="0.25">
      <c r="A20" s="2"/>
      <c r="B20" s="2"/>
      <c r="C20" s="2"/>
      <c r="D20" s="2"/>
      <c r="E20" s="2"/>
      <c r="F20" s="2" t="s">
        <v>48</v>
      </c>
      <c r="G20" s="2"/>
      <c r="H20" s="6">
        <v>0</v>
      </c>
      <c r="I20" s="7"/>
      <c r="J20" s="6">
        <v>12</v>
      </c>
      <c r="K20" s="7"/>
      <c r="L20" s="6">
        <v>7</v>
      </c>
      <c r="M20" s="7"/>
      <c r="N20" s="6">
        <v>0</v>
      </c>
      <c r="O20" s="7"/>
      <c r="P20" s="6">
        <v>7</v>
      </c>
      <c r="Q20" s="7"/>
      <c r="R20" s="6">
        <v>0</v>
      </c>
      <c r="S20" s="7"/>
      <c r="T20" s="6">
        <v>0</v>
      </c>
      <c r="U20" s="7"/>
      <c r="V20" s="6">
        <v>23.37</v>
      </c>
      <c r="W20" s="7"/>
      <c r="X20" s="6">
        <v>0</v>
      </c>
      <c r="Y20" s="7"/>
      <c r="Z20" s="6">
        <v>0</v>
      </c>
      <c r="AA20" s="7"/>
      <c r="AB20" s="6">
        <v>2.59</v>
      </c>
      <c r="AC20" s="7"/>
      <c r="AD20" s="6">
        <v>0</v>
      </c>
      <c r="AE20" s="7"/>
      <c r="AF20" s="6">
        <f t="shared" si="1"/>
        <v>51.96</v>
      </c>
    </row>
    <row r="21" spans="1:32" x14ac:dyDescent="0.25">
      <c r="A21" s="2"/>
      <c r="B21" s="2"/>
      <c r="C21" s="2"/>
      <c r="D21" s="2"/>
      <c r="E21" s="2"/>
      <c r="F21" s="2" t="s">
        <v>49</v>
      </c>
      <c r="G21" s="2"/>
      <c r="H21" s="6">
        <v>0</v>
      </c>
      <c r="I21" s="7"/>
      <c r="J21" s="6">
        <v>0</v>
      </c>
      <c r="K21" s="7"/>
      <c r="L21" s="6">
        <v>0</v>
      </c>
      <c r="M21" s="7"/>
      <c r="N21" s="6">
        <v>0</v>
      </c>
      <c r="O21" s="7"/>
      <c r="P21" s="6">
        <v>6</v>
      </c>
      <c r="Q21" s="7"/>
      <c r="R21" s="6">
        <v>6893</v>
      </c>
      <c r="S21" s="7"/>
      <c r="T21" s="6">
        <v>0</v>
      </c>
      <c r="U21" s="7"/>
      <c r="V21" s="6">
        <v>0</v>
      </c>
      <c r="W21" s="7"/>
      <c r="X21" s="6">
        <v>-35</v>
      </c>
      <c r="Y21" s="7"/>
      <c r="Z21" s="6">
        <v>0</v>
      </c>
      <c r="AA21" s="7"/>
      <c r="AB21" s="6">
        <v>0</v>
      </c>
      <c r="AC21" s="7"/>
      <c r="AD21" s="6">
        <v>0</v>
      </c>
      <c r="AE21" s="7"/>
      <c r="AF21" s="6">
        <f t="shared" si="1"/>
        <v>6864</v>
      </c>
    </row>
    <row r="22" spans="1:32" x14ac:dyDescent="0.25">
      <c r="A22" s="2"/>
      <c r="B22" s="2"/>
      <c r="C22" s="2"/>
      <c r="D22" s="2"/>
      <c r="E22" s="2"/>
      <c r="F22" s="2" t="s">
        <v>193</v>
      </c>
      <c r="G22" s="2"/>
      <c r="H22" s="6">
        <v>1268.75</v>
      </c>
      <c r="I22" s="7"/>
      <c r="J22" s="6">
        <v>0</v>
      </c>
      <c r="K22" s="7"/>
      <c r="L22" s="6">
        <v>0</v>
      </c>
      <c r="M22" s="7"/>
      <c r="N22" s="6">
        <v>0</v>
      </c>
      <c r="O22" s="7"/>
      <c r="P22" s="6">
        <v>0</v>
      </c>
      <c r="Q22" s="7"/>
      <c r="R22" s="6">
        <v>1260.6500000000001</v>
      </c>
      <c r="S22" s="7"/>
      <c r="T22" s="6">
        <v>0</v>
      </c>
      <c r="U22" s="7"/>
      <c r="V22" s="6">
        <v>0</v>
      </c>
      <c r="W22" s="7"/>
      <c r="X22" s="6">
        <v>0</v>
      </c>
      <c r="Y22" s="7"/>
      <c r="Z22" s="6">
        <v>0</v>
      </c>
      <c r="AA22" s="7"/>
      <c r="AB22" s="6">
        <v>0</v>
      </c>
      <c r="AC22" s="7"/>
      <c r="AD22" s="6">
        <v>0</v>
      </c>
      <c r="AE22" s="7"/>
      <c r="AF22" s="6">
        <f t="shared" si="1"/>
        <v>2529.4</v>
      </c>
    </row>
    <row r="23" spans="1:32" x14ac:dyDescent="0.25">
      <c r="A23" s="2"/>
      <c r="B23" s="2"/>
      <c r="C23" s="2"/>
      <c r="D23" s="2"/>
      <c r="E23" s="2"/>
      <c r="F23" s="2" t="s">
        <v>50</v>
      </c>
      <c r="G23" s="2"/>
      <c r="H23" s="6">
        <v>0</v>
      </c>
      <c r="I23" s="7"/>
      <c r="J23" s="6">
        <v>0</v>
      </c>
      <c r="K23" s="7"/>
      <c r="L23" s="6">
        <v>0</v>
      </c>
      <c r="M23" s="7"/>
      <c r="N23" s="6">
        <v>0</v>
      </c>
      <c r="O23" s="7"/>
      <c r="P23" s="6">
        <v>1050</v>
      </c>
      <c r="Q23" s="7"/>
      <c r="R23" s="6">
        <v>5600</v>
      </c>
      <c r="S23" s="7"/>
      <c r="T23" s="6">
        <v>34195</v>
      </c>
      <c r="U23" s="7"/>
      <c r="V23" s="6">
        <v>62085</v>
      </c>
      <c r="W23" s="7"/>
      <c r="X23" s="6">
        <v>13713</v>
      </c>
      <c r="Y23" s="7"/>
      <c r="Z23" s="6">
        <v>9737</v>
      </c>
      <c r="AA23" s="7"/>
      <c r="AB23" s="6">
        <v>0</v>
      </c>
      <c r="AC23" s="7"/>
      <c r="AD23" s="6">
        <v>0</v>
      </c>
      <c r="AE23" s="7"/>
      <c r="AF23" s="6">
        <f t="shared" si="1"/>
        <v>126380</v>
      </c>
    </row>
    <row r="24" spans="1:32" x14ac:dyDescent="0.25">
      <c r="A24" s="2"/>
      <c r="B24" s="2"/>
      <c r="C24" s="2"/>
      <c r="D24" s="2"/>
      <c r="E24" s="2"/>
      <c r="F24" s="2" t="s">
        <v>51</v>
      </c>
      <c r="G24" s="2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</row>
    <row r="25" spans="1:32" x14ac:dyDescent="0.25">
      <c r="A25" s="2"/>
      <c r="B25" s="2"/>
      <c r="C25" s="2"/>
      <c r="D25" s="2"/>
      <c r="E25" s="2"/>
      <c r="F25" s="2"/>
      <c r="G25" s="2" t="s">
        <v>52</v>
      </c>
      <c r="H25" s="6">
        <v>4750</v>
      </c>
      <c r="I25" s="7"/>
      <c r="J25" s="6">
        <v>4450</v>
      </c>
      <c r="K25" s="7"/>
      <c r="L25" s="6">
        <v>2400</v>
      </c>
      <c r="M25" s="7"/>
      <c r="N25" s="6">
        <v>2000</v>
      </c>
      <c r="O25" s="7"/>
      <c r="P25" s="6">
        <v>3584</v>
      </c>
      <c r="Q25" s="7"/>
      <c r="R25" s="6">
        <v>2272.2199999999998</v>
      </c>
      <c r="S25" s="7"/>
      <c r="T25" s="6">
        <v>1750</v>
      </c>
      <c r="U25" s="7"/>
      <c r="V25" s="6">
        <v>3042</v>
      </c>
      <c r="W25" s="7"/>
      <c r="X25" s="6">
        <v>2582.5</v>
      </c>
      <c r="Y25" s="7"/>
      <c r="Z25" s="6">
        <v>2523.61</v>
      </c>
      <c r="AA25" s="7"/>
      <c r="AB25" s="6">
        <v>2746.66</v>
      </c>
      <c r="AC25" s="7"/>
      <c r="AD25" s="6">
        <v>4950</v>
      </c>
      <c r="AE25" s="7"/>
      <c r="AF25" s="6">
        <f t="shared" ref="AF25:AF35" si="2">ROUND(SUM(H25:AD25),5)</f>
        <v>37050.99</v>
      </c>
    </row>
    <row r="26" spans="1:32" x14ac:dyDescent="0.25">
      <c r="A26" s="2"/>
      <c r="B26" s="2"/>
      <c r="C26" s="2"/>
      <c r="D26" s="2"/>
      <c r="E26" s="2"/>
      <c r="F26" s="2"/>
      <c r="G26" s="2" t="s">
        <v>53</v>
      </c>
      <c r="H26" s="6">
        <v>10250</v>
      </c>
      <c r="I26" s="7"/>
      <c r="J26" s="6">
        <v>5000</v>
      </c>
      <c r="K26" s="7"/>
      <c r="L26" s="6">
        <v>1600</v>
      </c>
      <c r="M26" s="7"/>
      <c r="N26" s="6">
        <v>4850</v>
      </c>
      <c r="O26" s="7"/>
      <c r="P26" s="6">
        <v>3750</v>
      </c>
      <c r="Q26" s="7"/>
      <c r="R26" s="6">
        <v>3350</v>
      </c>
      <c r="S26" s="7"/>
      <c r="T26" s="6">
        <v>1400</v>
      </c>
      <c r="U26" s="7"/>
      <c r="V26" s="6">
        <v>900</v>
      </c>
      <c r="W26" s="7"/>
      <c r="X26" s="6">
        <v>600</v>
      </c>
      <c r="Y26" s="7"/>
      <c r="Z26" s="6">
        <v>6450</v>
      </c>
      <c r="AA26" s="7"/>
      <c r="AB26" s="6">
        <v>7785</v>
      </c>
      <c r="AC26" s="7"/>
      <c r="AD26" s="6">
        <v>10525</v>
      </c>
      <c r="AE26" s="7"/>
      <c r="AF26" s="6">
        <f t="shared" si="2"/>
        <v>56460</v>
      </c>
    </row>
    <row r="27" spans="1:32" ht="15.75" thickBot="1" x14ac:dyDescent="0.3">
      <c r="A27" s="2"/>
      <c r="B27" s="2"/>
      <c r="C27" s="2"/>
      <c r="D27" s="2"/>
      <c r="E27" s="2"/>
      <c r="F27" s="2"/>
      <c r="G27" s="2" t="s">
        <v>54</v>
      </c>
      <c r="H27" s="9">
        <v>200</v>
      </c>
      <c r="I27" s="7"/>
      <c r="J27" s="9">
        <v>200</v>
      </c>
      <c r="K27" s="7"/>
      <c r="L27" s="9">
        <v>200</v>
      </c>
      <c r="M27" s="7"/>
      <c r="N27" s="9">
        <v>200</v>
      </c>
      <c r="O27" s="7"/>
      <c r="P27" s="9">
        <v>200</v>
      </c>
      <c r="Q27" s="7"/>
      <c r="R27" s="9">
        <v>75</v>
      </c>
      <c r="S27" s="7"/>
      <c r="T27" s="9">
        <v>200</v>
      </c>
      <c r="U27" s="7"/>
      <c r="V27" s="9">
        <v>400</v>
      </c>
      <c r="W27" s="7"/>
      <c r="X27" s="9">
        <v>400</v>
      </c>
      <c r="Y27" s="7"/>
      <c r="Z27" s="9">
        <v>800</v>
      </c>
      <c r="AA27" s="7"/>
      <c r="AB27" s="9">
        <v>800</v>
      </c>
      <c r="AC27" s="7"/>
      <c r="AD27" s="9">
        <v>1200</v>
      </c>
      <c r="AE27" s="7"/>
      <c r="AF27" s="9">
        <f t="shared" si="2"/>
        <v>4875</v>
      </c>
    </row>
    <row r="28" spans="1:32" ht="15.75" thickBot="1" x14ac:dyDescent="0.3">
      <c r="A28" s="2"/>
      <c r="B28" s="2"/>
      <c r="C28" s="2"/>
      <c r="D28" s="2"/>
      <c r="E28" s="2"/>
      <c r="F28" s="2" t="s">
        <v>55</v>
      </c>
      <c r="G28" s="2"/>
      <c r="H28" s="10">
        <f>ROUND(SUM(H24:H27),5)</f>
        <v>15200</v>
      </c>
      <c r="I28" s="7"/>
      <c r="J28" s="10">
        <f>ROUND(SUM(J24:J27),5)</f>
        <v>9650</v>
      </c>
      <c r="K28" s="7"/>
      <c r="L28" s="10">
        <f>ROUND(SUM(L24:L27),5)</f>
        <v>4200</v>
      </c>
      <c r="M28" s="7"/>
      <c r="N28" s="10">
        <f>ROUND(SUM(N24:N27),5)</f>
        <v>7050</v>
      </c>
      <c r="O28" s="7"/>
      <c r="P28" s="10">
        <f>ROUND(SUM(P24:P27),5)</f>
        <v>7534</v>
      </c>
      <c r="Q28" s="7"/>
      <c r="R28" s="10">
        <f>ROUND(SUM(R24:R27),5)</f>
        <v>5697.22</v>
      </c>
      <c r="S28" s="7"/>
      <c r="T28" s="10">
        <f>ROUND(SUM(T24:T27),5)</f>
        <v>3350</v>
      </c>
      <c r="U28" s="7"/>
      <c r="V28" s="10">
        <f>ROUND(SUM(V24:V27),5)</f>
        <v>4342</v>
      </c>
      <c r="W28" s="7"/>
      <c r="X28" s="10">
        <f>ROUND(SUM(X24:X27),5)</f>
        <v>3582.5</v>
      </c>
      <c r="Y28" s="7"/>
      <c r="Z28" s="10">
        <f>ROUND(SUM(Z24:Z27),5)</f>
        <v>9773.61</v>
      </c>
      <c r="AA28" s="7"/>
      <c r="AB28" s="10">
        <f>ROUND(SUM(AB24:AB27),5)</f>
        <v>11331.66</v>
      </c>
      <c r="AC28" s="7"/>
      <c r="AD28" s="10">
        <f>ROUND(SUM(AD24:AD27),5)</f>
        <v>16675</v>
      </c>
      <c r="AE28" s="7"/>
      <c r="AF28" s="10">
        <f t="shared" si="2"/>
        <v>98385.99</v>
      </c>
    </row>
    <row r="29" spans="1:32" x14ac:dyDescent="0.25">
      <c r="A29" s="2"/>
      <c r="B29" s="2"/>
      <c r="C29" s="2"/>
      <c r="D29" s="2"/>
      <c r="E29" s="2" t="s">
        <v>56</v>
      </c>
      <c r="F29" s="2"/>
      <c r="G29" s="2"/>
      <c r="H29" s="6">
        <f>ROUND(SUM(H17:H23)+H28,5)</f>
        <v>16542.650000000001</v>
      </c>
      <c r="I29" s="7"/>
      <c r="J29" s="6">
        <f>ROUND(SUM(J17:J23)+J28,5)</f>
        <v>9828.14</v>
      </c>
      <c r="K29" s="7"/>
      <c r="L29" s="6">
        <f>ROUND(SUM(L17:L23)+L28,5)</f>
        <v>4220.8</v>
      </c>
      <c r="M29" s="7"/>
      <c r="N29" s="6">
        <f>ROUND(SUM(N17:N23)+N28,5)</f>
        <v>7050</v>
      </c>
      <c r="O29" s="7"/>
      <c r="P29" s="6">
        <f>ROUND(SUM(P17:P23)+P28,5)</f>
        <v>8631.5</v>
      </c>
      <c r="Q29" s="7"/>
      <c r="R29" s="6">
        <f>ROUND(SUM(R17:R23)+R28,5)</f>
        <v>19450.87</v>
      </c>
      <c r="S29" s="7"/>
      <c r="T29" s="6">
        <f>ROUND(SUM(T17:T23)+T28,5)</f>
        <v>37683.47</v>
      </c>
      <c r="U29" s="7"/>
      <c r="V29" s="6">
        <f>ROUND(SUM(V17:V23)+V28,5)</f>
        <v>66523.67</v>
      </c>
      <c r="W29" s="7"/>
      <c r="X29" s="6">
        <f>ROUND(SUM(X17:X23)+X28,5)</f>
        <v>17260.5</v>
      </c>
      <c r="Y29" s="7"/>
      <c r="Z29" s="6">
        <f>ROUND(SUM(Z17:Z23)+Z28,5)</f>
        <v>21728.73</v>
      </c>
      <c r="AA29" s="7"/>
      <c r="AB29" s="6">
        <f>ROUND(SUM(AB17:AB23)+AB28,5)</f>
        <v>11359.25</v>
      </c>
      <c r="AC29" s="7"/>
      <c r="AD29" s="6">
        <f>ROUND(SUM(AD17:AD23)+AD28,5)</f>
        <v>16730.169999999998</v>
      </c>
      <c r="AE29" s="7"/>
      <c r="AF29" s="6">
        <f t="shared" si="2"/>
        <v>237009.75</v>
      </c>
    </row>
    <row r="30" spans="1:32" x14ac:dyDescent="0.25">
      <c r="A30" s="2"/>
      <c r="B30" s="2"/>
      <c r="C30" s="2"/>
      <c r="D30" s="2"/>
      <c r="E30" s="2" t="s">
        <v>57</v>
      </c>
      <c r="F30" s="2"/>
      <c r="G30" s="2"/>
      <c r="H30" s="6">
        <v>175</v>
      </c>
      <c r="I30" s="7"/>
      <c r="J30" s="6">
        <v>175</v>
      </c>
      <c r="K30" s="7"/>
      <c r="L30" s="6">
        <v>175</v>
      </c>
      <c r="M30" s="7"/>
      <c r="N30" s="6">
        <v>175</v>
      </c>
      <c r="O30" s="7"/>
      <c r="P30" s="6">
        <v>175</v>
      </c>
      <c r="Q30" s="7"/>
      <c r="R30" s="6">
        <v>175</v>
      </c>
      <c r="S30" s="7"/>
      <c r="T30" s="6">
        <v>175</v>
      </c>
      <c r="U30" s="7"/>
      <c r="V30" s="6">
        <v>175</v>
      </c>
      <c r="W30" s="7"/>
      <c r="X30" s="6">
        <v>175</v>
      </c>
      <c r="Y30" s="7"/>
      <c r="Z30" s="6">
        <v>175</v>
      </c>
      <c r="AA30" s="7"/>
      <c r="AB30" s="6">
        <v>175</v>
      </c>
      <c r="AC30" s="7"/>
      <c r="AD30" s="6">
        <v>175</v>
      </c>
      <c r="AE30" s="7"/>
      <c r="AF30" s="6">
        <f t="shared" si="2"/>
        <v>2100</v>
      </c>
    </row>
    <row r="31" spans="1:32" x14ac:dyDescent="0.25">
      <c r="A31" s="2"/>
      <c r="B31" s="2"/>
      <c r="C31" s="2"/>
      <c r="D31" s="2"/>
      <c r="E31" s="2" t="s">
        <v>58</v>
      </c>
      <c r="F31" s="2"/>
      <c r="G31" s="2"/>
      <c r="H31" s="6">
        <v>9.73</v>
      </c>
      <c r="I31" s="7"/>
      <c r="J31" s="6">
        <v>9.73</v>
      </c>
      <c r="K31" s="7"/>
      <c r="L31" s="6">
        <v>0</v>
      </c>
      <c r="M31" s="7"/>
      <c r="N31" s="6">
        <v>0.34</v>
      </c>
      <c r="O31" s="7"/>
      <c r="P31" s="6">
        <v>3.4</v>
      </c>
      <c r="Q31" s="7"/>
      <c r="R31" s="6">
        <v>0</v>
      </c>
      <c r="S31" s="7"/>
      <c r="T31" s="6">
        <v>57.44</v>
      </c>
      <c r="U31" s="7"/>
      <c r="V31" s="6">
        <v>3.29</v>
      </c>
      <c r="W31" s="7"/>
      <c r="X31" s="6">
        <v>134.19</v>
      </c>
      <c r="Y31" s="7"/>
      <c r="Z31" s="6">
        <v>64.209999999999994</v>
      </c>
      <c r="AA31" s="7"/>
      <c r="AB31" s="6">
        <v>81.900000000000006</v>
      </c>
      <c r="AC31" s="7"/>
      <c r="AD31" s="6">
        <v>102.22</v>
      </c>
      <c r="AE31" s="7"/>
      <c r="AF31" s="6">
        <f t="shared" si="2"/>
        <v>466.45</v>
      </c>
    </row>
    <row r="32" spans="1:32" ht="15.75" thickBot="1" x14ac:dyDescent="0.3">
      <c r="A32" s="2"/>
      <c r="B32" s="2"/>
      <c r="C32" s="2"/>
      <c r="D32" s="2"/>
      <c r="E32" s="2" t="s">
        <v>194</v>
      </c>
      <c r="F32" s="2"/>
      <c r="G32" s="2"/>
      <c r="H32" s="8">
        <v>30.72</v>
      </c>
      <c r="I32" s="7"/>
      <c r="J32" s="8">
        <v>0</v>
      </c>
      <c r="K32" s="7"/>
      <c r="L32" s="8">
        <v>0</v>
      </c>
      <c r="M32" s="7"/>
      <c r="N32" s="8">
        <v>46.65</v>
      </c>
      <c r="O32" s="7"/>
      <c r="P32" s="8">
        <v>0</v>
      </c>
      <c r="Q32" s="7"/>
      <c r="R32" s="8">
        <v>0</v>
      </c>
      <c r="S32" s="7"/>
      <c r="T32" s="8">
        <v>0</v>
      </c>
      <c r="U32" s="7"/>
      <c r="V32" s="8">
        <v>0</v>
      </c>
      <c r="W32" s="7"/>
      <c r="X32" s="8">
        <v>0</v>
      </c>
      <c r="Y32" s="7"/>
      <c r="Z32" s="8">
        <v>0</v>
      </c>
      <c r="AA32" s="7"/>
      <c r="AB32" s="8">
        <v>0</v>
      </c>
      <c r="AC32" s="7"/>
      <c r="AD32" s="8">
        <v>0</v>
      </c>
      <c r="AE32" s="7"/>
      <c r="AF32" s="8">
        <f t="shared" si="2"/>
        <v>77.37</v>
      </c>
    </row>
    <row r="33" spans="1:32" x14ac:dyDescent="0.25">
      <c r="A33" s="2"/>
      <c r="B33" s="2"/>
      <c r="C33" s="2"/>
      <c r="D33" s="2" t="s">
        <v>59</v>
      </c>
      <c r="E33" s="2"/>
      <c r="F33" s="2"/>
      <c r="G33" s="2"/>
      <c r="H33" s="6">
        <f>ROUND(H3+H9+H16+SUM(H29:H32),5)</f>
        <v>40329.35</v>
      </c>
      <c r="I33" s="7"/>
      <c r="J33" s="6">
        <f>ROUND(J3+J9+J16+SUM(J29:J32),5)</f>
        <v>56061.99</v>
      </c>
      <c r="K33" s="7"/>
      <c r="L33" s="6">
        <f>ROUND(L3+L9+L16+SUM(L29:L32),5)</f>
        <v>16305.8</v>
      </c>
      <c r="M33" s="7"/>
      <c r="N33" s="6">
        <f>ROUND(N3+N9+N16+SUM(N29:N32),5)</f>
        <v>41947.040000000001</v>
      </c>
      <c r="O33" s="7"/>
      <c r="P33" s="6">
        <f>ROUND(P3+P9+P16+SUM(P29:P32),5)</f>
        <v>43630.400000000001</v>
      </c>
      <c r="Q33" s="7"/>
      <c r="R33" s="6">
        <f>ROUND(R3+R9+R16+SUM(R29:R32),5)</f>
        <v>24087.87</v>
      </c>
      <c r="S33" s="7"/>
      <c r="T33" s="6">
        <f>ROUND(T3+T9+T16+SUM(T29:T32),5)</f>
        <v>56181.63</v>
      </c>
      <c r="U33" s="7"/>
      <c r="V33" s="6">
        <f>ROUND(V3+V9+V16+SUM(V29:V32),5)</f>
        <v>102165.46</v>
      </c>
      <c r="W33" s="7"/>
      <c r="X33" s="6">
        <f>ROUND(X3+X9+X16+SUM(X29:X32),5)</f>
        <v>21754.69</v>
      </c>
      <c r="Y33" s="7"/>
      <c r="Z33" s="6">
        <f>ROUND(Z3+Z9+Z16+SUM(Z29:Z32),5)</f>
        <v>35503.980000000003</v>
      </c>
      <c r="AA33" s="7"/>
      <c r="AB33" s="6">
        <f>ROUND(AB3+AB9+AB16+SUM(AB29:AB32),5)</f>
        <v>84240</v>
      </c>
      <c r="AC33" s="7"/>
      <c r="AD33" s="6">
        <f>ROUND(AD3+AD9+AD16+SUM(AD29:AD32),5)</f>
        <v>35246.370000000003</v>
      </c>
      <c r="AE33" s="7"/>
      <c r="AF33" s="6">
        <f t="shared" si="2"/>
        <v>557454.57999999996</v>
      </c>
    </row>
    <row r="34" spans="1:32" ht="15.75" thickBot="1" x14ac:dyDescent="0.3">
      <c r="A34" s="2"/>
      <c r="B34" s="2"/>
      <c r="C34" s="2"/>
      <c r="D34" s="2" t="s">
        <v>60</v>
      </c>
      <c r="E34" s="2"/>
      <c r="F34" s="2"/>
      <c r="G34" s="2"/>
      <c r="H34" s="8">
        <v>0</v>
      </c>
      <c r="I34" s="7"/>
      <c r="J34" s="8">
        <v>108.05</v>
      </c>
      <c r="K34" s="7"/>
      <c r="L34" s="8">
        <v>9</v>
      </c>
      <c r="M34" s="7"/>
      <c r="N34" s="8">
        <v>0</v>
      </c>
      <c r="O34" s="7"/>
      <c r="P34" s="8">
        <v>22.5</v>
      </c>
      <c r="Q34" s="7"/>
      <c r="R34" s="8">
        <v>0</v>
      </c>
      <c r="S34" s="7"/>
      <c r="T34" s="8">
        <v>36.92</v>
      </c>
      <c r="U34" s="7"/>
      <c r="V34" s="8">
        <v>45</v>
      </c>
      <c r="W34" s="7"/>
      <c r="X34" s="8">
        <v>0</v>
      </c>
      <c r="Y34" s="7"/>
      <c r="Z34" s="8">
        <v>1263.25</v>
      </c>
      <c r="AA34" s="7"/>
      <c r="AB34" s="8">
        <v>5.64</v>
      </c>
      <c r="AC34" s="7"/>
      <c r="AD34" s="8">
        <v>11.27</v>
      </c>
      <c r="AE34" s="7"/>
      <c r="AF34" s="8">
        <f t="shared" si="2"/>
        <v>1501.63</v>
      </c>
    </row>
    <row r="35" spans="1:32" x14ac:dyDescent="0.25">
      <c r="A35" s="2"/>
      <c r="B35" s="2"/>
      <c r="C35" s="2" t="s">
        <v>63</v>
      </c>
      <c r="D35" s="2"/>
      <c r="E35" s="2"/>
      <c r="F35" s="2"/>
      <c r="G35" s="2"/>
      <c r="H35" s="6">
        <f>ROUND(H33-H34,5)</f>
        <v>40329.35</v>
      </c>
      <c r="I35" s="7"/>
      <c r="J35" s="6">
        <f>ROUND(J33-J34,5)</f>
        <v>55953.94</v>
      </c>
      <c r="K35" s="7"/>
      <c r="L35" s="6">
        <f>ROUND(L33-L34,5)</f>
        <v>16296.8</v>
      </c>
      <c r="M35" s="7"/>
      <c r="N35" s="6">
        <f>ROUND(N33-N34,5)</f>
        <v>41947.040000000001</v>
      </c>
      <c r="O35" s="7"/>
      <c r="P35" s="6">
        <f>ROUND(P33-P34,5)</f>
        <v>43607.9</v>
      </c>
      <c r="Q35" s="7"/>
      <c r="R35" s="6">
        <f>ROUND(R33-R34,5)</f>
        <v>24087.87</v>
      </c>
      <c r="S35" s="7"/>
      <c r="T35" s="6">
        <f>ROUND(T33-T34,5)</f>
        <v>56144.71</v>
      </c>
      <c r="U35" s="7"/>
      <c r="V35" s="6">
        <f>ROUND(V33-V34,5)</f>
        <v>102120.46</v>
      </c>
      <c r="W35" s="7"/>
      <c r="X35" s="6">
        <f>ROUND(X33-X34,5)</f>
        <v>21754.69</v>
      </c>
      <c r="Y35" s="7"/>
      <c r="Z35" s="6">
        <f>ROUND(Z33-Z34,5)</f>
        <v>34240.730000000003</v>
      </c>
      <c r="AA35" s="7"/>
      <c r="AB35" s="6">
        <f>ROUND(AB33-AB34,5)</f>
        <v>84234.36</v>
      </c>
      <c r="AC35" s="7"/>
      <c r="AD35" s="6">
        <f>ROUND(AD33-AD34,5)</f>
        <v>35235.1</v>
      </c>
      <c r="AE35" s="7"/>
      <c r="AF35" s="6">
        <f t="shared" si="2"/>
        <v>555952.94999999995</v>
      </c>
    </row>
    <row r="36" spans="1:32" x14ac:dyDescent="0.25">
      <c r="A36" s="2"/>
      <c r="B36" s="2"/>
      <c r="C36" s="2"/>
      <c r="D36" s="2" t="s">
        <v>64</v>
      </c>
      <c r="E36" s="2"/>
      <c r="F36" s="2"/>
      <c r="G36" s="2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</row>
    <row r="37" spans="1:32" x14ac:dyDescent="0.25">
      <c r="A37" s="2"/>
      <c r="B37" s="2"/>
      <c r="C37" s="2"/>
      <c r="D37" s="2"/>
      <c r="E37" s="2" t="s">
        <v>65</v>
      </c>
      <c r="F37" s="2"/>
      <c r="G37" s="2"/>
      <c r="H37" s="6">
        <v>15445.68</v>
      </c>
      <c r="I37" s="7"/>
      <c r="J37" s="6">
        <v>15691.38</v>
      </c>
      <c r="K37" s="7"/>
      <c r="L37" s="6">
        <v>14634.71</v>
      </c>
      <c r="M37" s="7"/>
      <c r="N37" s="6">
        <v>15833.09</v>
      </c>
      <c r="O37" s="7"/>
      <c r="P37" s="6">
        <v>16539.62</v>
      </c>
      <c r="Q37" s="7"/>
      <c r="R37" s="6">
        <v>15494.3</v>
      </c>
      <c r="S37" s="7"/>
      <c r="T37" s="6">
        <v>15200.89</v>
      </c>
      <c r="U37" s="7"/>
      <c r="V37" s="6">
        <v>14713.72</v>
      </c>
      <c r="W37" s="7"/>
      <c r="X37" s="6">
        <v>13201.79</v>
      </c>
      <c r="Y37" s="7"/>
      <c r="Z37" s="6">
        <v>15887</v>
      </c>
      <c r="AA37" s="7"/>
      <c r="AB37" s="6">
        <v>14499.08</v>
      </c>
      <c r="AC37" s="7"/>
      <c r="AD37" s="6">
        <v>16601.95</v>
      </c>
      <c r="AE37" s="7"/>
      <c r="AF37" s="6">
        <f t="shared" ref="AF37:AF58" si="3">ROUND(SUM(H37:AD37),5)</f>
        <v>183743.21</v>
      </c>
    </row>
    <row r="38" spans="1:32" x14ac:dyDescent="0.25">
      <c r="A38" s="2"/>
      <c r="B38" s="2"/>
      <c r="C38" s="2"/>
      <c r="D38" s="2"/>
      <c r="E38" s="2" t="s">
        <v>66</v>
      </c>
      <c r="F38" s="2"/>
      <c r="G38" s="2"/>
      <c r="H38" s="6">
        <v>1755.5</v>
      </c>
      <c r="I38" s="7"/>
      <c r="J38" s="6">
        <v>1395.38</v>
      </c>
      <c r="K38" s="7"/>
      <c r="L38" s="6">
        <v>1178.8800000000001</v>
      </c>
      <c r="M38" s="7"/>
      <c r="N38" s="6">
        <v>1560.75</v>
      </c>
      <c r="O38" s="7"/>
      <c r="P38" s="6">
        <v>1642.13</v>
      </c>
      <c r="Q38" s="7"/>
      <c r="R38" s="6">
        <v>1111.25</v>
      </c>
      <c r="S38" s="7"/>
      <c r="T38" s="6">
        <v>1395</v>
      </c>
      <c r="U38" s="7"/>
      <c r="V38" s="6">
        <v>1341.25</v>
      </c>
      <c r="W38" s="7"/>
      <c r="X38" s="6">
        <v>1357.38</v>
      </c>
      <c r="Y38" s="7"/>
      <c r="Z38" s="6">
        <v>1785.25</v>
      </c>
      <c r="AA38" s="7"/>
      <c r="AB38" s="6">
        <v>1612</v>
      </c>
      <c r="AC38" s="7"/>
      <c r="AD38" s="6">
        <v>898</v>
      </c>
      <c r="AE38" s="7"/>
      <c r="AF38" s="6">
        <f t="shared" si="3"/>
        <v>17032.77</v>
      </c>
    </row>
    <row r="39" spans="1:32" x14ac:dyDescent="0.25">
      <c r="A39" s="2"/>
      <c r="B39" s="2"/>
      <c r="C39" s="2"/>
      <c r="D39" s="2"/>
      <c r="E39" s="2" t="s">
        <v>67</v>
      </c>
      <c r="F39" s="2"/>
      <c r="G39" s="2"/>
      <c r="H39" s="6">
        <v>279.27</v>
      </c>
      <c r="I39" s="7"/>
      <c r="J39" s="6">
        <v>382.36</v>
      </c>
      <c r="K39" s="7"/>
      <c r="L39" s="6">
        <v>386.12</v>
      </c>
      <c r="M39" s="7"/>
      <c r="N39" s="6">
        <v>356.91</v>
      </c>
      <c r="O39" s="7"/>
      <c r="P39" s="6">
        <v>491.22</v>
      </c>
      <c r="Q39" s="7"/>
      <c r="R39" s="6">
        <v>219.27</v>
      </c>
      <c r="S39" s="7"/>
      <c r="T39" s="6">
        <v>543.33000000000004</v>
      </c>
      <c r="U39" s="7"/>
      <c r="V39" s="6">
        <v>1201.22</v>
      </c>
      <c r="W39" s="7"/>
      <c r="X39" s="6">
        <v>2325.64</v>
      </c>
      <c r="Y39" s="7"/>
      <c r="Z39" s="6">
        <v>1263.04</v>
      </c>
      <c r="AA39" s="7"/>
      <c r="AB39" s="6">
        <v>339.37</v>
      </c>
      <c r="AC39" s="7"/>
      <c r="AD39" s="6">
        <v>553.13</v>
      </c>
      <c r="AE39" s="7"/>
      <c r="AF39" s="6">
        <f t="shared" si="3"/>
        <v>8340.8799999999992</v>
      </c>
    </row>
    <row r="40" spans="1:32" x14ac:dyDescent="0.25">
      <c r="A40" s="2"/>
      <c r="B40" s="2"/>
      <c r="C40" s="2"/>
      <c r="D40" s="2"/>
      <c r="E40" s="2" t="s">
        <v>68</v>
      </c>
      <c r="F40" s="2"/>
      <c r="G40" s="2"/>
      <c r="H40" s="6">
        <v>0</v>
      </c>
      <c r="I40" s="7"/>
      <c r="J40" s="6">
        <v>330</v>
      </c>
      <c r="K40" s="7"/>
      <c r="L40" s="6">
        <v>0</v>
      </c>
      <c r="M40" s="7"/>
      <c r="N40" s="6">
        <v>0</v>
      </c>
      <c r="O40" s="7"/>
      <c r="P40" s="6">
        <v>547.95000000000005</v>
      </c>
      <c r="Q40" s="7"/>
      <c r="R40" s="6">
        <v>0</v>
      </c>
      <c r="S40" s="7"/>
      <c r="T40" s="6">
        <v>0</v>
      </c>
      <c r="U40" s="7"/>
      <c r="V40" s="6">
        <v>0</v>
      </c>
      <c r="W40" s="7"/>
      <c r="X40" s="6">
        <v>0</v>
      </c>
      <c r="Y40" s="7"/>
      <c r="Z40" s="6">
        <v>806</v>
      </c>
      <c r="AA40" s="7"/>
      <c r="AB40" s="6">
        <v>265</v>
      </c>
      <c r="AC40" s="7"/>
      <c r="AD40" s="6">
        <v>238</v>
      </c>
      <c r="AE40" s="7"/>
      <c r="AF40" s="6">
        <f t="shared" si="3"/>
        <v>2186.9499999999998</v>
      </c>
    </row>
    <row r="41" spans="1:32" x14ac:dyDescent="0.25">
      <c r="A41" s="2"/>
      <c r="B41" s="2"/>
      <c r="C41" s="2"/>
      <c r="D41" s="2"/>
      <c r="E41" s="2" t="s">
        <v>69</v>
      </c>
      <c r="F41" s="2"/>
      <c r="G41" s="2"/>
      <c r="H41" s="6">
        <v>69.760000000000005</v>
      </c>
      <c r="I41" s="7"/>
      <c r="J41" s="6">
        <v>81.56</v>
      </c>
      <c r="K41" s="7"/>
      <c r="L41" s="6">
        <v>409.46</v>
      </c>
      <c r="M41" s="7"/>
      <c r="N41" s="6">
        <v>27.49</v>
      </c>
      <c r="O41" s="7"/>
      <c r="P41" s="6">
        <v>293.75</v>
      </c>
      <c r="Q41" s="7"/>
      <c r="R41" s="6">
        <v>228.83</v>
      </c>
      <c r="S41" s="7"/>
      <c r="T41" s="6">
        <v>154.06</v>
      </c>
      <c r="U41" s="7"/>
      <c r="V41" s="6">
        <v>546.91999999999996</v>
      </c>
      <c r="W41" s="7"/>
      <c r="X41" s="6">
        <v>1646.41</v>
      </c>
      <c r="Y41" s="7"/>
      <c r="Z41" s="6">
        <v>360.33</v>
      </c>
      <c r="AA41" s="7"/>
      <c r="AB41" s="6">
        <v>327.04000000000002</v>
      </c>
      <c r="AC41" s="7"/>
      <c r="AD41" s="6">
        <v>944.59</v>
      </c>
      <c r="AE41" s="7"/>
      <c r="AF41" s="6">
        <f t="shared" si="3"/>
        <v>5090.2</v>
      </c>
    </row>
    <row r="42" spans="1:32" x14ac:dyDescent="0.25">
      <c r="A42" s="2"/>
      <c r="B42" s="2"/>
      <c r="C42" s="2"/>
      <c r="D42" s="2"/>
      <c r="E42" s="2" t="s">
        <v>70</v>
      </c>
      <c r="F42" s="2"/>
      <c r="G42" s="2"/>
      <c r="H42" s="6">
        <v>503.41</v>
      </c>
      <c r="I42" s="7"/>
      <c r="J42" s="6">
        <v>291.3</v>
      </c>
      <c r="K42" s="7"/>
      <c r="L42" s="6">
        <v>818.41</v>
      </c>
      <c r="M42" s="7"/>
      <c r="N42" s="6">
        <v>1034.73</v>
      </c>
      <c r="O42" s="7"/>
      <c r="P42" s="6">
        <v>293.14</v>
      </c>
      <c r="Q42" s="7"/>
      <c r="R42" s="6">
        <v>292.45999999999998</v>
      </c>
      <c r="S42" s="7"/>
      <c r="T42" s="6">
        <v>292.81</v>
      </c>
      <c r="U42" s="7"/>
      <c r="V42" s="6">
        <v>291.70999999999998</v>
      </c>
      <c r="W42" s="7"/>
      <c r="X42" s="6">
        <v>292.32</v>
      </c>
      <c r="Y42" s="7"/>
      <c r="Z42" s="6">
        <v>372.03</v>
      </c>
      <c r="AA42" s="7"/>
      <c r="AB42" s="6">
        <v>332.36</v>
      </c>
      <c r="AC42" s="7"/>
      <c r="AD42" s="6">
        <v>332.4</v>
      </c>
      <c r="AE42" s="7"/>
      <c r="AF42" s="6">
        <f t="shared" si="3"/>
        <v>5147.08</v>
      </c>
    </row>
    <row r="43" spans="1:32" x14ac:dyDescent="0.25">
      <c r="A43" s="2"/>
      <c r="B43" s="2"/>
      <c r="C43" s="2"/>
      <c r="D43" s="2"/>
      <c r="E43" s="2" t="s">
        <v>71</v>
      </c>
      <c r="F43" s="2"/>
      <c r="G43" s="2"/>
      <c r="H43" s="6">
        <v>805.93</v>
      </c>
      <c r="I43" s="7"/>
      <c r="J43" s="6">
        <v>396.93</v>
      </c>
      <c r="K43" s="7"/>
      <c r="L43" s="6">
        <v>1147.8800000000001</v>
      </c>
      <c r="M43" s="7"/>
      <c r="N43" s="6">
        <v>143.08000000000001</v>
      </c>
      <c r="O43" s="7"/>
      <c r="P43" s="6">
        <v>182.94</v>
      </c>
      <c r="Q43" s="7"/>
      <c r="R43" s="6">
        <v>422.17</v>
      </c>
      <c r="S43" s="7"/>
      <c r="T43" s="6">
        <v>109.17</v>
      </c>
      <c r="U43" s="7"/>
      <c r="V43" s="6">
        <v>12.98</v>
      </c>
      <c r="W43" s="7"/>
      <c r="X43" s="6">
        <v>56.2</v>
      </c>
      <c r="Y43" s="7"/>
      <c r="Z43" s="6">
        <v>362.91</v>
      </c>
      <c r="AA43" s="7"/>
      <c r="AB43" s="6">
        <v>51.21</v>
      </c>
      <c r="AC43" s="7"/>
      <c r="AD43" s="6">
        <v>103.95</v>
      </c>
      <c r="AE43" s="7"/>
      <c r="AF43" s="6">
        <f t="shared" si="3"/>
        <v>3795.35</v>
      </c>
    </row>
    <row r="44" spans="1:32" x14ac:dyDescent="0.25">
      <c r="A44" s="2"/>
      <c r="B44" s="2"/>
      <c r="C44" s="2"/>
      <c r="D44" s="2"/>
      <c r="E44" s="2" t="s">
        <v>72</v>
      </c>
      <c r="F44" s="2"/>
      <c r="G44" s="2"/>
      <c r="H44" s="6">
        <v>1132.05</v>
      </c>
      <c r="I44" s="7"/>
      <c r="J44" s="6">
        <v>1132.05</v>
      </c>
      <c r="K44" s="7"/>
      <c r="L44" s="6">
        <v>1132.05</v>
      </c>
      <c r="M44" s="7"/>
      <c r="N44" s="6">
        <v>1132.05</v>
      </c>
      <c r="O44" s="7"/>
      <c r="P44" s="6">
        <v>790.68</v>
      </c>
      <c r="Q44" s="7"/>
      <c r="R44" s="6">
        <v>1046.71</v>
      </c>
      <c r="S44" s="7"/>
      <c r="T44" s="6">
        <v>1046.71</v>
      </c>
      <c r="U44" s="7"/>
      <c r="V44" s="6">
        <v>1046.71</v>
      </c>
      <c r="W44" s="7"/>
      <c r="X44" s="6">
        <v>1046.71</v>
      </c>
      <c r="Y44" s="7"/>
      <c r="Z44" s="6">
        <v>1046.71</v>
      </c>
      <c r="AA44" s="7"/>
      <c r="AB44" s="6">
        <v>1148.0999999999999</v>
      </c>
      <c r="AC44" s="7"/>
      <c r="AD44" s="6">
        <v>1148.0999999999999</v>
      </c>
      <c r="AE44" s="7"/>
      <c r="AF44" s="6">
        <f t="shared" si="3"/>
        <v>12848.63</v>
      </c>
    </row>
    <row r="45" spans="1:32" x14ac:dyDescent="0.25">
      <c r="A45" s="2"/>
      <c r="B45" s="2"/>
      <c r="C45" s="2"/>
      <c r="D45" s="2"/>
      <c r="E45" s="2" t="s">
        <v>73</v>
      </c>
      <c r="F45" s="2"/>
      <c r="G45" s="2"/>
      <c r="H45" s="6">
        <v>246.44</v>
      </c>
      <c r="I45" s="7"/>
      <c r="J45" s="6">
        <v>208.46</v>
      </c>
      <c r="K45" s="7"/>
      <c r="L45" s="6">
        <v>208.46</v>
      </c>
      <c r="M45" s="7"/>
      <c r="N45" s="6">
        <v>208.46</v>
      </c>
      <c r="O45" s="7"/>
      <c r="P45" s="6">
        <v>208.46</v>
      </c>
      <c r="Q45" s="7"/>
      <c r="R45" s="6">
        <v>208.46</v>
      </c>
      <c r="S45" s="7"/>
      <c r="T45" s="6">
        <v>208.46</v>
      </c>
      <c r="U45" s="7"/>
      <c r="V45" s="6">
        <v>208.46</v>
      </c>
      <c r="W45" s="7"/>
      <c r="X45" s="6">
        <v>209.37</v>
      </c>
      <c r="Y45" s="7"/>
      <c r="Z45" s="6">
        <v>283.33</v>
      </c>
      <c r="AA45" s="7"/>
      <c r="AB45" s="6">
        <v>236.25</v>
      </c>
      <c r="AC45" s="7"/>
      <c r="AD45" s="6">
        <v>236.25</v>
      </c>
      <c r="AE45" s="7"/>
      <c r="AF45" s="6">
        <f t="shared" si="3"/>
        <v>2670.86</v>
      </c>
    </row>
    <row r="46" spans="1:32" x14ac:dyDescent="0.25">
      <c r="A46" s="2"/>
      <c r="B46" s="2"/>
      <c r="C46" s="2"/>
      <c r="D46" s="2"/>
      <c r="E46" s="2" t="s">
        <v>74</v>
      </c>
      <c r="F46" s="2"/>
      <c r="G46" s="2"/>
      <c r="H46" s="6">
        <v>764.78</v>
      </c>
      <c r="I46" s="7"/>
      <c r="J46" s="6">
        <v>1229.1300000000001</v>
      </c>
      <c r="K46" s="7"/>
      <c r="L46" s="6">
        <v>3642.57</v>
      </c>
      <c r="M46" s="7"/>
      <c r="N46" s="6">
        <v>18.27</v>
      </c>
      <c r="O46" s="7"/>
      <c r="P46" s="6">
        <v>84.68</v>
      </c>
      <c r="Q46" s="7"/>
      <c r="R46" s="6">
        <v>0</v>
      </c>
      <c r="S46" s="7"/>
      <c r="T46" s="6">
        <v>1824.03</v>
      </c>
      <c r="U46" s="7"/>
      <c r="V46" s="6">
        <v>96.58</v>
      </c>
      <c r="W46" s="7"/>
      <c r="X46" s="6">
        <v>247.41</v>
      </c>
      <c r="Y46" s="7"/>
      <c r="Z46" s="6">
        <v>866.65</v>
      </c>
      <c r="AA46" s="7"/>
      <c r="AB46" s="6">
        <v>109.17</v>
      </c>
      <c r="AC46" s="7"/>
      <c r="AD46" s="6">
        <v>0</v>
      </c>
      <c r="AE46" s="7"/>
      <c r="AF46" s="6">
        <f t="shared" si="3"/>
        <v>8883.27</v>
      </c>
    </row>
    <row r="47" spans="1:32" x14ac:dyDescent="0.25">
      <c r="A47" s="2"/>
      <c r="B47" s="2"/>
      <c r="C47" s="2"/>
      <c r="D47" s="2"/>
      <c r="E47" s="2" t="s">
        <v>75</v>
      </c>
      <c r="F47" s="2"/>
      <c r="G47" s="2"/>
      <c r="H47" s="6">
        <v>3975.7</v>
      </c>
      <c r="I47" s="7"/>
      <c r="J47" s="6">
        <v>1605.07</v>
      </c>
      <c r="K47" s="7"/>
      <c r="L47" s="6">
        <v>503.28</v>
      </c>
      <c r="M47" s="7"/>
      <c r="N47" s="6">
        <v>3561.35</v>
      </c>
      <c r="O47" s="7"/>
      <c r="P47" s="6">
        <v>842.68</v>
      </c>
      <c r="Q47" s="7"/>
      <c r="R47" s="6">
        <v>2591.96</v>
      </c>
      <c r="S47" s="7"/>
      <c r="T47" s="6">
        <v>3504.8</v>
      </c>
      <c r="U47" s="7"/>
      <c r="V47" s="6">
        <v>238.23</v>
      </c>
      <c r="W47" s="7"/>
      <c r="X47" s="6">
        <v>1257.07</v>
      </c>
      <c r="Y47" s="7"/>
      <c r="Z47" s="6">
        <v>108894.78</v>
      </c>
      <c r="AA47" s="7"/>
      <c r="AB47" s="6">
        <v>2430.5300000000002</v>
      </c>
      <c r="AC47" s="7"/>
      <c r="AD47" s="6">
        <v>3334.06</v>
      </c>
      <c r="AE47" s="7"/>
      <c r="AF47" s="6">
        <f t="shared" si="3"/>
        <v>132739.51</v>
      </c>
    </row>
    <row r="48" spans="1:32" x14ac:dyDescent="0.25">
      <c r="A48" s="2"/>
      <c r="B48" s="2"/>
      <c r="C48" s="2"/>
      <c r="D48" s="2"/>
      <c r="E48" s="2" t="s">
        <v>76</v>
      </c>
      <c r="F48" s="2"/>
      <c r="G48" s="2"/>
      <c r="H48" s="6">
        <v>0</v>
      </c>
      <c r="I48" s="7"/>
      <c r="J48" s="6">
        <v>0</v>
      </c>
      <c r="K48" s="7"/>
      <c r="L48" s="6">
        <v>0</v>
      </c>
      <c r="M48" s="7"/>
      <c r="N48" s="6">
        <v>0</v>
      </c>
      <c r="O48" s="7"/>
      <c r="P48" s="6">
        <v>0</v>
      </c>
      <c r="Q48" s="7"/>
      <c r="R48" s="6">
        <v>0</v>
      </c>
      <c r="S48" s="7"/>
      <c r="T48" s="6">
        <v>0</v>
      </c>
      <c r="U48" s="7"/>
      <c r="V48" s="6">
        <v>0</v>
      </c>
      <c r="W48" s="7"/>
      <c r="X48" s="6">
        <v>0</v>
      </c>
      <c r="Y48" s="7"/>
      <c r="Z48" s="6">
        <v>161.85</v>
      </c>
      <c r="AA48" s="7"/>
      <c r="AB48" s="6">
        <v>0</v>
      </c>
      <c r="AC48" s="7"/>
      <c r="AD48" s="6">
        <v>0</v>
      </c>
      <c r="AE48" s="7"/>
      <c r="AF48" s="6">
        <f t="shared" si="3"/>
        <v>161.85</v>
      </c>
    </row>
    <row r="49" spans="1:32" x14ac:dyDescent="0.25">
      <c r="A49" s="2"/>
      <c r="B49" s="2"/>
      <c r="C49" s="2"/>
      <c r="D49" s="2"/>
      <c r="E49" s="2" t="s">
        <v>195</v>
      </c>
      <c r="F49" s="2"/>
      <c r="G49" s="2"/>
      <c r="H49" s="6">
        <v>0</v>
      </c>
      <c r="I49" s="7"/>
      <c r="J49" s="6">
        <v>0</v>
      </c>
      <c r="K49" s="7"/>
      <c r="L49" s="6">
        <v>0</v>
      </c>
      <c r="M49" s="7"/>
      <c r="N49" s="6">
        <v>0</v>
      </c>
      <c r="O49" s="7"/>
      <c r="P49" s="6">
        <v>0</v>
      </c>
      <c r="Q49" s="7"/>
      <c r="R49" s="6">
        <v>0</v>
      </c>
      <c r="S49" s="7"/>
      <c r="T49" s="6">
        <v>0</v>
      </c>
      <c r="U49" s="7"/>
      <c r="V49" s="6">
        <v>0</v>
      </c>
      <c r="W49" s="7"/>
      <c r="X49" s="6">
        <v>0</v>
      </c>
      <c r="Y49" s="7"/>
      <c r="Z49" s="6">
        <v>6500</v>
      </c>
      <c r="AA49" s="7"/>
      <c r="AB49" s="6">
        <v>0</v>
      </c>
      <c r="AC49" s="7"/>
      <c r="AD49" s="6">
        <v>0</v>
      </c>
      <c r="AE49" s="7"/>
      <c r="AF49" s="6">
        <f t="shared" si="3"/>
        <v>6500</v>
      </c>
    </row>
    <row r="50" spans="1:32" x14ac:dyDescent="0.25">
      <c r="A50" s="2"/>
      <c r="B50" s="2"/>
      <c r="C50" s="2"/>
      <c r="D50" s="2"/>
      <c r="E50" s="2" t="s">
        <v>77</v>
      </c>
      <c r="F50" s="2"/>
      <c r="G50" s="2"/>
      <c r="H50" s="6">
        <v>337.09</v>
      </c>
      <c r="I50" s="7"/>
      <c r="J50" s="6">
        <v>337.09</v>
      </c>
      <c r="K50" s="7"/>
      <c r="L50" s="6">
        <v>337.09</v>
      </c>
      <c r="M50" s="7"/>
      <c r="N50" s="6">
        <v>337.09</v>
      </c>
      <c r="O50" s="7"/>
      <c r="P50" s="6">
        <v>27.15</v>
      </c>
      <c r="Q50" s="7"/>
      <c r="R50" s="6">
        <v>6774.92</v>
      </c>
      <c r="S50" s="7"/>
      <c r="T50" s="6">
        <v>272.89999999999998</v>
      </c>
      <c r="U50" s="7"/>
      <c r="V50" s="6">
        <v>272.89999999999998</v>
      </c>
      <c r="W50" s="7"/>
      <c r="X50" s="6">
        <v>272.89999999999998</v>
      </c>
      <c r="Y50" s="7"/>
      <c r="Z50" s="6">
        <v>173.41</v>
      </c>
      <c r="AA50" s="7"/>
      <c r="AB50" s="6">
        <v>272.89999999999998</v>
      </c>
      <c r="AC50" s="7"/>
      <c r="AD50" s="6">
        <v>272.89999999999998</v>
      </c>
      <c r="AE50" s="7"/>
      <c r="AF50" s="6">
        <f t="shared" si="3"/>
        <v>9688.34</v>
      </c>
    </row>
    <row r="51" spans="1:32" x14ac:dyDescent="0.25">
      <c r="A51" s="2"/>
      <c r="B51" s="2"/>
      <c r="C51" s="2"/>
      <c r="D51" s="2"/>
      <c r="E51" s="2" t="s">
        <v>78</v>
      </c>
      <c r="F51" s="2"/>
      <c r="G51" s="2"/>
      <c r="H51" s="6">
        <v>0</v>
      </c>
      <c r="I51" s="7"/>
      <c r="J51" s="6">
        <v>0</v>
      </c>
      <c r="K51" s="7"/>
      <c r="L51" s="6">
        <v>0</v>
      </c>
      <c r="M51" s="7"/>
      <c r="N51" s="6">
        <v>0</v>
      </c>
      <c r="O51" s="7"/>
      <c r="P51" s="6">
        <v>0</v>
      </c>
      <c r="Q51" s="7"/>
      <c r="R51" s="6">
        <v>0</v>
      </c>
      <c r="S51" s="7"/>
      <c r="T51" s="6">
        <v>0</v>
      </c>
      <c r="U51" s="7"/>
      <c r="V51" s="6">
        <v>0</v>
      </c>
      <c r="W51" s="7"/>
      <c r="X51" s="6">
        <v>0</v>
      </c>
      <c r="Y51" s="7"/>
      <c r="Z51" s="6">
        <v>0</v>
      </c>
      <c r="AA51" s="7"/>
      <c r="AB51" s="6">
        <v>0</v>
      </c>
      <c r="AC51" s="7"/>
      <c r="AD51" s="6">
        <v>4640</v>
      </c>
      <c r="AE51" s="7"/>
      <c r="AF51" s="6">
        <f t="shared" si="3"/>
        <v>4640</v>
      </c>
    </row>
    <row r="52" spans="1:32" x14ac:dyDescent="0.25">
      <c r="A52" s="2"/>
      <c r="B52" s="2"/>
      <c r="C52" s="2"/>
      <c r="D52" s="2"/>
      <c r="E52" s="2" t="s">
        <v>79</v>
      </c>
      <c r="F52" s="2"/>
      <c r="G52" s="2"/>
      <c r="H52" s="6">
        <v>-475.11</v>
      </c>
      <c r="I52" s="7"/>
      <c r="J52" s="6">
        <v>642.78</v>
      </c>
      <c r="K52" s="7"/>
      <c r="L52" s="6">
        <v>897.42</v>
      </c>
      <c r="M52" s="7"/>
      <c r="N52" s="6">
        <v>1597.46</v>
      </c>
      <c r="O52" s="7"/>
      <c r="P52" s="6">
        <v>861.25</v>
      </c>
      <c r="Q52" s="7"/>
      <c r="R52" s="6">
        <v>695.72</v>
      </c>
      <c r="S52" s="7"/>
      <c r="T52" s="6">
        <v>1576.22</v>
      </c>
      <c r="U52" s="7"/>
      <c r="V52" s="6">
        <v>982.52</v>
      </c>
      <c r="W52" s="7"/>
      <c r="X52" s="6">
        <v>10897.14</v>
      </c>
      <c r="Y52" s="7"/>
      <c r="Z52" s="6">
        <v>3498.27</v>
      </c>
      <c r="AA52" s="7"/>
      <c r="AB52" s="6">
        <v>1216.5999999999999</v>
      </c>
      <c r="AC52" s="7"/>
      <c r="AD52" s="6">
        <v>1021.61</v>
      </c>
      <c r="AE52" s="7"/>
      <c r="AF52" s="6">
        <f t="shared" si="3"/>
        <v>23411.88</v>
      </c>
    </row>
    <row r="53" spans="1:32" x14ac:dyDescent="0.25">
      <c r="A53" s="2"/>
      <c r="B53" s="2"/>
      <c r="C53" s="2"/>
      <c r="D53" s="2"/>
      <c r="E53" s="2" t="s">
        <v>80</v>
      </c>
      <c r="F53" s="2"/>
      <c r="G53" s="2"/>
      <c r="H53" s="6">
        <v>8374.08</v>
      </c>
      <c r="I53" s="7"/>
      <c r="J53" s="6">
        <v>3379.35</v>
      </c>
      <c r="K53" s="7"/>
      <c r="L53" s="6">
        <v>1145.2</v>
      </c>
      <c r="M53" s="7"/>
      <c r="N53" s="6">
        <v>1187.0899999999999</v>
      </c>
      <c r="O53" s="7"/>
      <c r="P53" s="6">
        <v>1258.45</v>
      </c>
      <c r="Q53" s="7"/>
      <c r="R53" s="6">
        <v>5181.45</v>
      </c>
      <c r="S53" s="7"/>
      <c r="T53" s="6">
        <v>1573.74</v>
      </c>
      <c r="U53" s="7"/>
      <c r="V53" s="6">
        <v>2404.69</v>
      </c>
      <c r="W53" s="7"/>
      <c r="X53" s="6">
        <v>1999.86</v>
      </c>
      <c r="Y53" s="7"/>
      <c r="Z53" s="6">
        <v>7647.45</v>
      </c>
      <c r="AA53" s="7"/>
      <c r="AB53" s="6">
        <v>7924.77</v>
      </c>
      <c r="AC53" s="7"/>
      <c r="AD53" s="6">
        <v>7789.38</v>
      </c>
      <c r="AE53" s="7"/>
      <c r="AF53" s="6">
        <f t="shared" si="3"/>
        <v>49865.51</v>
      </c>
    </row>
    <row r="54" spans="1:32" ht="15.75" thickBot="1" x14ac:dyDescent="0.3">
      <c r="A54" s="2"/>
      <c r="B54" s="2"/>
      <c r="C54" s="2"/>
      <c r="D54" s="2"/>
      <c r="E54" s="2" t="s">
        <v>196</v>
      </c>
      <c r="F54" s="2"/>
      <c r="G54" s="2"/>
      <c r="H54" s="9">
        <v>0</v>
      </c>
      <c r="I54" s="7"/>
      <c r="J54" s="9">
        <v>4250</v>
      </c>
      <c r="K54" s="7"/>
      <c r="L54" s="9">
        <v>750</v>
      </c>
      <c r="M54" s="7"/>
      <c r="N54" s="9">
        <v>0</v>
      </c>
      <c r="O54" s="7"/>
      <c r="P54" s="9">
        <v>0</v>
      </c>
      <c r="Q54" s="7"/>
      <c r="R54" s="9">
        <v>0</v>
      </c>
      <c r="S54" s="7"/>
      <c r="T54" s="9">
        <v>0</v>
      </c>
      <c r="U54" s="7"/>
      <c r="V54" s="9">
        <v>0</v>
      </c>
      <c r="W54" s="7"/>
      <c r="X54" s="9">
        <v>0</v>
      </c>
      <c r="Y54" s="7"/>
      <c r="Z54" s="9">
        <v>0</v>
      </c>
      <c r="AA54" s="7"/>
      <c r="AB54" s="9">
        <v>0</v>
      </c>
      <c r="AC54" s="7"/>
      <c r="AD54" s="9">
        <v>0</v>
      </c>
      <c r="AE54" s="7"/>
      <c r="AF54" s="9">
        <f t="shared" si="3"/>
        <v>5000</v>
      </c>
    </row>
    <row r="55" spans="1:32" ht="15.75" thickBot="1" x14ac:dyDescent="0.3">
      <c r="A55" s="2"/>
      <c r="B55" s="2"/>
      <c r="C55" s="2"/>
      <c r="D55" s="2" t="s">
        <v>81</v>
      </c>
      <c r="E55" s="2"/>
      <c r="F55" s="2"/>
      <c r="G55" s="2"/>
      <c r="H55" s="10">
        <f>ROUND(SUM(H36:H54),5)</f>
        <v>33214.58</v>
      </c>
      <c r="I55" s="7"/>
      <c r="J55" s="10">
        <f>ROUND(SUM(J36:J54),5)</f>
        <v>31352.84</v>
      </c>
      <c r="K55" s="7"/>
      <c r="L55" s="10">
        <f>ROUND(SUM(L36:L54),5)</f>
        <v>27191.53</v>
      </c>
      <c r="M55" s="7"/>
      <c r="N55" s="10">
        <f>ROUND(SUM(N36:N54),5)</f>
        <v>26997.82</v>
      </c>
      <c r="O55" s="7"/>
      <c r="P55" s="10">
        <f>ROUND(SUM(P36:P54),5)</f>
        <v>24064.1</v>
      </c>
      <c r="Q55" s="7"/>
      <c r="R55" s="10">
        <f>ROUND(SUM(R36:R54),5)</f>
        <v>34267.5</v>
      </c>
      <c r="S55" s="7"/>
      <c r="T55" s="10">
        <f>ROUND(SUM(T36:T54),5)</f>
        <v>27702.12</v>
      </c>
      <c r="U55" s="7"/>
      <c r="V55" s="10">
        <f>ROUND(SUM(V36:V54),5)</f>
        <v>23357.89</v>
      </c>
      <c r="W55" s="7"/>
      <c r="X55" s="10">
        <f>ROUND(SUM(X36:X54),5)</f>
        <v>34810.199999999997</v>
      </c>
      <c r="Y55" s="7"/>
      <c r="Z55" s="10">
        <f>ROUND(SUM(Z36:Z54),5)</f>
        <v>149909.01</v>
      </c>
      <c r="AA55" s="7"/>
      <c r="AB55" s="10">
        <f>ROUND(SUM(AB36:AB54),5)</f>
        <v>30764.38</v>
      </c>
      <c r="AC55" s="7"/>
      <c r="AD55" s="10">
        <f>ROUND(SUM(AD36:AD54),5)</f>
        <v>38114.32</v>
      </c>
      <c r="AE55" s="7"/>
      <c r="AF55" s="10">
        <f t="shared" si="3"/>
        <v>481746.29</v>
      </c>
    </row>
    <row r="56" spans="1:32" x14ac:dyDescent="0.25">
      <c r="A56" s="2"/>
      <c r="B56" s="2" t="s">
        <v>82</v>
      </c>
      <c r="C56" s="2"/>
      <c r="D56" s="2"/>
      <c r="E56" s="2"/>
      <c r="F56" s="2"/>
      <c r="G56" s="2"/>
      <c r="H56" s="6">
        <f>ROUND(H2+H35-H55,5)</f>
        <v>7114.77</v>
      </c>
      <c r="I56" s="7"/>
      <c r="J56" s="6">
        <f>ROUND(J2+J35-J55,5)</f>
        <v>24601.1</v>
      </c>
      <c r="K56" s="7"/>
      <c r="L56" s="6">
        <f>ROUND(L2+L35-L55,5)</f>
        <v>-10894.73</v>
      </c>
      <c r="M56" s="7"/>
      <c r="N56" s="6">
        <f>ROUND(N2+N35-N55,5)</f>
        <v>14949.22</v>
      </c>
      <c r="O56" s="7"/>
      <c r="P56" s="6">
        <f>ROUND(P2+P35-P55,5)</f>
        <v>19543.8</v>
      </c>
      <c r="Q56" s="7"/>
      <c r="R56" s="6">
        <f>ROUND(R2+R35-R55,5)</f>
        <v>-10179.629999999999</v>
      </c>
      <c r="S56" s="7"/>
      <c r="T56" s="6">
        <f>ROUND(T2+T35-T55,5)</f>
        <v>28442.59</v>
      </c>
      <c r="U56" s="7"/>
      <c r="V56" s="6">
        <f>ROUND(V2+V35-V55,5)</f>
        <v>78762.570000000007</v>
      </c>
      <c r="W56" s="7"/>
      <c r="X56" s="6">
        <f>ROUND(X2+X35-X55,5)</f>
        <v>-13055.51</v>
      </c>
      <c r="Y56" s="7"/>
      <c r="Z56" s="6">
        <f>ROUND(Z2+Z35-Z55,5)</f>
        <v>-115668.28</v>
      </c>
      <c r="AA56" s="7"/>
      <c r="AB56" s="6">
        <f>ROUND(AB2+AB35-AB55,5)</f>
        <v>53469.98</v>
      </c>
      <c r="AC56" s="7"/>
      <c r="AD56" s="6">
        <f>ROUND(AD2+AD35-AD55,5)</f>
        <v>-2879.22</v>
      </c>
      <c r="AE56" s="7"/>
      <c r="AF56" s="6">
        <f t="shared" si="3"/>
        <v>74206.66</v>
      </c>
    </row>
    <row r="57" spans="1:32" ht="15.75" thickBot="1" x14ac:dyDescent="0.3">
      <c r="A57" s="2"/>
      <c r="B57" s="2" t="s">
        <v>197</v>
      </c>
      <c r="C57" s="2"/>
      <c r="D57" s="2"/>
      <c r="E57" s="2"/>
      <c r="F57" s="2"/>
      <c r="G57" s="2"/>
      <c r="H57" s="9">
        <v>0</v>
      </c>
      <c r="I57" s="7"/>
      <c r="J57" s="9">
        <v>0</v>
      </c>
      <c r="K57" s="7"/>
      <c r="L57" s="9">
        <v>0</v>
      </c>
      <c r="M57" s="7"/>
      <c r="N57" s="9">
        <v>0</v>
      </c>
      <c r="O57" s="7"/>
      <c r="P57" s="9">
        <v>0</v>
      </c>
      <c r="Q57" s="7"/>
      <c r="R57" s="9">
        <v>0</v>
      </c>
      <c r="S57" s="7"/>
      <c r="T57" s="9">
        <v>0</v>
      </c>
      <c r="U57" s="7"/>
      <c r="V57" s="9">
        <v>0</v>
      </c>
      <c r="W57" s="7"/>
      <c r="X57" s="9">
        <v>0</v>
      </c>
      <c r="Y57" s="7"/>
      <c r="Z57" s="9">
        <v>-15733.62</v>
      </c>
      <c r="AA57" s="7"/>
      <c r="AB57" s="9">
        <v>0</v>
      </c>
      <c r="AC57" s="7"/>
      <c r="AD57" s="9">
        <v>0</v>
      </c>
      <c r="AE57" s="7"/>
      <c r="AF57" s="9">
        <f t="shared" si="3"/>
        <v>-15733.62</v>
      </c>
    </row>
    <row r="58" spans="1:32" s="13" customFormat="1" ht="12" thickBot="1" x14ac:dyDescent="0.25">
      <c r="A58" s="2" t="s">
        <v>83</v>
      </c>
      <c r="B58" s="2"/>
      <c r="C58" s="2"/>
      <c r="D58" s="2"/>
      <c r="E58" s="2"/>
      <c r="F58" s="2"/>
      <c r="G58" s="2"/>
      <c r="H58" s="12">
        <f>ROUND(SUM(H56:H57),5)</f>
        <v>7114.77</v>
      </c>
      <c r="I58" s="2"/>
      <c r="J58" s="12">
        <f>ROUND(SUM(J56:J57),5)</f>
        <v>24601.1</v>
      </c>
      <c r="K58" s="2"/>
      <c r="L58" s="12">
        <f>ROUND(SUM(L56:L57),5)</f>
        <v>-10894.73</v>
      </c>
      <c r="M58" s="2"/>
      <c r="N58" s="12">
        <f>ROUND(SUM(N56:N57),5)</f>
        <v>14949.22</v>
      </c>
      <c r="O58" s="2"/>
      <c r="P58" s="12">
        <f>ROUND(SUM(P56:P57),5)</f>
        <v>19543.8</v>
      </c>
      <c r="Q58" s="2"/>
      <c r="R58" s="12">
        <f>ROUND(SUM(R56:R57),5)</f>
        <v>-10179.629999999999</v>
      </c>
      <c r="S58" s="2"/>
      <c r="T58" s="12">
        <f>ROUND(SUM(T56:T57),5)</f>
        <v>28442.59</v>
      </c>
      <c r="U58" s="2"/>
      <c r="V58" s="12">
        <f>ROUND(SUM(V56:V57),5)</f>
        <v>78762.570000000007</v>
      </c>
      <c r="W58" s="2"/>
      <c r="X58" s="12">
        <f>ROUND(SUM(X56:X57),5)</f>
        <v>-13055.51</v>
      </c>
      <c r="Y58" s="2"/>
      <c r="Z58" s="12">
        <f>ROUND(SUM(Z56:Z57),5)</f>
        <v>-131401.9</v>
      </c>
      <c r="AA58" s="2"/>
      <c r="AB58" s="12">
        <f>ROUND(SUM(AB56:AB57),5)</f>
        <v>53469.98</v>
      </c>
      <c r="AC58" s="2"/>
      <c r="AD58" s="12">
        <f>ROUND(SUM(AD56:AD57),5)</f>
        <v>-2879.22</v>
      </c>
      <c r="AE58" s="2"/>
      <c r="AF58" s="12">
        <f t="shared" si="3"/>
        <v>58473.04</v>
      </c>
    </row>
    <row r="59" spans="1:32" ht="15.75" thickTop="1" x14ac:dyDescent="0.25"/>
  </sheetData>
  <pageMargins left="0.2" right="0.2" top="0.75" bottom="0.25" header="0.1" footer="0.3"/>
  <pageSetup scale="85" orientation="portrait" r:id="rId1"/>
  <headerFooter>
    <oddHeader>&amp;L&amp;"Arial,Bold"&amp;8 9:42 PM
 10/01/19
 Accrual Basis&amp;C&amp;"Arial,Bold"&amp;12 League of Women Voters of California
&amp;14 Statement of Activities
&amp;10 September 2018 through August 2019</oddHeader>
    <oddFooter>&amp;R&amp;"Arial,Bold"&amp;8 Page &amp;P of &amp;N</oddFooter>
  </headerFooter>
  <colBreaks count="1" manualBreakCount="1">
    <brk id="21" max="1048575" man="1"/>
  </colBreaks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D83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AG17" sqref="AG17"/>
    </sheetView>
  </sheetViews>
  <sheetFormatPr defaultRowHeight="15" x14ac:dyDescent="0.25"/>
  <cols>
    <col min="1" max="6" width="2.42578125" style="18" customWidth="1"/>
    <col min="7" max="7" width="29" style="18" customWidth="1"/>
    <col min="8" max="8" width="8.7109375" style="19" bestFit="1" customWidth="1"/>
    <col min="9" max="9" width="2.28515625" style="19" customWidth="1"/>
    <col min="10" max="10" width="8.7109375" style="19" bestFit="1" customWidth="1"/>
    <col min="11" max="11" width="2.28515625" style="19" customWidth="1"/>
    <col min="12" max="12" width="8.7109375" style="19" bestFit="1" customWidth="1"/>
    <col min="13" max="13" width="2.28515625" style="19" customWidth="1"/>
    <col min="14" max="14" width="8.7109375" style="19" bestFit="1" customWidth="1"/>
    <col min="15" max="15" width="2.28515625" style="19" customWidth="1"/>
    <col min="16" max="16" width="8.7109375" style="19" bestFit="1" customWidth="1"/>
    <col min="17" max="17" width="2.28515625" style="19" customWidth="1"/>
    <col min="18" max="18" width="8.7109375" style="19" bestFit="1" customWidth="1"/>
    <col min="19" max="19" width="2.28515625" style="19" customWidth="1"/>
    <col min="20" max="20" width="8.7109375" style="19" bestFit="1" customWidth="1"/>
    <col min="21" max="21" width="2.28515625" style="19" customWidth="1"/>
    <col min="22" max="22" width="8.7109375" style="19" bestFit="1" customWidth="1"/>
    <col min="23" max="23" width="2.28515625" style="19" customWidth="1"/>
    <col min="24" max="24" width="8.85546875" style="19" bestFit="1" customWidth="1"/>
    <col min="25" max="25" width="2.28515625" style="19" customWidth="1"/>
    <col min="26" max="26" width="8.7109375" style="19" bestFit="1" customWidth="1"/>
    <col min="27" max="27" width="2.28515625" style="19" customWidth="1"/>
    <col min="28" max="28" width="8.7109375" style="19" bestFit="1" customWidth="1"/>
    <col min="29" max="29" width="2.28515625" style="19" customWidth="1"/>
    <col min="30" max="30" width="8.85546875" style="19" bestFit="1" customWidth="1"/>
  </cols>
  <sheetData>
    <row r="1" spans="1:30" s="17" customFormat="1" ht="15.75" thickBot="1" x14ac:dyDescent="0.3">
      <c r="A1" s="14"/>
      <c r="B1" s="14"/>
      <c r="C1" s="14"/>
      <c r="D1" s="14"/>
      <c r="E1" s="14"/>
      <c r="F1" s="14"/>
      <c r="G1" s="14"/>
      <c r="H1" s="26" t="s">
        <v>155</v>
      </c>
      <c r="I1" s="16"/>
      <c r="J1" s="26" t="s">
        <v>156</v>
      </c>
      <c r="K1" s="16"/>
      <c r="L1" s="26" t="s">
        <v>157</v>
      </c>
      <c r="M1" s="16"/>
      <c r="N1" s="26" t="s">
        <v>158</v>
      </c>
      <c r="O1" s="16"/>
      <c r="P1" s="26" t="s">
        <v>159</v>
      </c>
      <c r="Q1" s="16"/>
      <c r="R1" s="26" t="s">
        <v>160</v>
      </c>
      <c r="S1" s="16"/>
      <c r="T1" s="26" t="s">
        <v>161</v>
      </c>
      <c r="U1" s="16"/>
      <c r="V1" s="26" t="s">
        <v>162</v>
      </c>
      <c r="W1" s="16"/>
      <c r="X1" s="26" t="s">
        <v>163</v>
      </c>
      <c r="Y1" s="16"/>
      <c r="Z1" s="26" t="s">
        <v>164</v>
      </c>
      <c r="AA1" s="16"/>
      <c r="AB1" s="26" t="s">
        <v>165</v>
      </c>
      <c r="AC1" s="16"/>
      <c r="AD1" s="26" t="s">
        <v>86</v>
      </c>
    </row>
    <row r="2" spans="1:30" ht="15.75" thickTop="1" x14ac:dyDescent="0.25">
      <c r="A2" s="2" t="s">
        <v>87</v>
      </c>
      <c r="B2" s="2"/>
      <c r="C2" s="2"/>
      <c r="D2" s="2"/>
      <c r="E2" s="2"/>
      <c r="F2" s="2"/>
      <c r="G2" s="2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  <c r="AC2" s="7"/>
      <c r="AD2" s="6"/>
    </row>
    <row r="3" spans="1:30" x14ac:dyDescent="0.25">
      <c r="A3" s="2"/>
      <c r="B3" s="2" t="s">
        <v>88</v>
      </c>
      <c r="C3" s="2"/>
      <c r="D3" s="2"/>
      <c r="E3" s="2"/>
      <c r="F3" s="2"/>
      <c r="G3" s="2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  <c r="AC3" s="7"/>
      <c r="AD3" s="6"/>
    </row>
    <row r="4" spans="1:30" x14ac:dyDescent="0.25">
      <c r="A4" s="2"/>
      <c r="B4" s="2"/>
      <c r="C4" s="2" t="s">
        <v>89</v>
      </c>
      <c r="D4" s="2"/>
      <c r="E4" s="2"/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</row>
    <row r="5" spans="1:30" x14ac:dyDescent="0.25">
      <c r="A5" s="2"/>
      <c r="B5" s="2"/>
      <c r="C5" s="2"/>
      <c r="D5" s="2" t="s">
        <v>90</v>
      </c>
      <c r="E5" s="2"/>
      <c r="F5" s="2"/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  <c r="AC5" s="7"/>
      <c r="AD5" s="6"/>
    </row>
    <row r="6" spans="1:30" x14ac:dyDescent="0.25">
      <c r="A6" s="2"/>
      <c r="B6" s="2"/>
      <c r="C6" s="2"/>
      <c r="D6" s="2"/>
      <c r="E6" s="2" t="s">
        <v>91</v>
      </c>
      <c r="F6" s="2"/>
      <c r="G6" s="2"/>
      <c r="H6" s="6">
        <v>75476.47</v>
      </c>
      <c r="I6" s="7"/>
      <c r="J6" s="6">
        <v>107034.95</v>
      </c>
      <c r="K6" s="7"/>
      <c r="L6" s="6">
        <v>118775.86</v>
      </c>
      <c r="M6" s="7"/>
      <c r="N6" s="6">
        <v>154754.54</v>
      </c>
      <c r="O6" s="7"/>
      <c r="P6" s="6">
        <v>139971.39000000001</v>
      </c>
      <c r="Q6" s="7"/>
      <c r="R6" s="6">
        <v>106261.03</v>
      </c>
      <c r="S6" s="7"/>
      <c r="T6" s="6">
        <v>181677.74</v>
      </c>
      <c r="U6" s="7"/>
      <c r="V6" s="6">
        <v>211484.9</v>
      </c>
      <c r="W6" s="7"/>
      <c r="X6" s="6">
        <v>146907.85999999999</v>
      </c>
      <c r="Y6" s="7"/>
      <c r="Z6" s="6">
        <v>162561.23000000001</v>
      </c>
      <c r="AA6" s="7"/>
      <c r="AB6" s="6">
        <v>136409.09</v>
      </c>
      <c r="AC6" s="7"/>
      <c r="AD6" s="6">
        <v>114770.85</v>
      </c>
    </row>
    <row r="7" spans="1:30" x14ac:dyDescent="0.25">
      <c r="A7" s="2"/>
      <c r="B7" s="2"/>
      <c r="C7" s="2"/>
      <c r="D7" s="2"/>
      <c r="E7" s="2" t="s">
        <v>92</v>
      </c>
      <c r="F7" s="2"/>
      <c r="G7" s="2"/>
      <c r="H7" s="6">
        <v>15985.78</v>
      </c>
      <c r="I7" s="7"/>
      <c r="J7" s="6">
        <v>15995.51</v>
      </c>
      <c r="K7" s="7"/>
      <c r="L7" s="6">
        <v>15995.51</v>
      </c>
      <c r="M7" s="7"/>
      <c r="N7" s="6">
        <v>15995.85</v>
      </c>
      <c r="O7" s="7"/>
      <c r="P7" s="6">
        <v>15999.25</v>
      </c>
      <c r="Q7" s="7"/>
      <c r="R7" s="6">
        <v>15999.25</v>
      </c>
      <c r="S7" s="7"/>
      <c r="T7" s="6">
        <v>16005.72</v>
      </c>
      <c r="U7" s="7"/>
      <c r="V7" s="6">
        <v>16009.01</v>
      </c>
      <c r="W7" s="7"/>
      <c r="X7" s="6">
        <v>16009.01</v>
      </c>
      <c r="Y7" s="7"/>
      <c r="Z7" s="6">
        <v>0.33</v>
      </c>
      <c r="AA7" s="7"/>
      <c r="AB7" s="6">
        <v>0.33</v>
      </c>
      <c r="AC7" s="7"/>
      <c r="AD7" s="6">
        <v>0.33</v>
      </c>
    </row>
    <row r="8" spans="1:30" ht="15.75" thickBot="1" x14ac:dyDescent="0.3">
      <c r="A8" s="2"/>
      <c r="B8" s="2"/>
      <c r="C8" s="2"/>
      <c r="D8" s="2"/>
      <c r="E8" s="2" t="s">
        <v>93</v>
      </c>
      <c r="F8" s="2"/>
      <c r="G8" s="2"/>
      <c r="H8" s="9">
        <v>0</v>
      </c>
      <c r="I8" s="7"/>
      <c r="J8" s="9">
        <v>0</v>
      </c>
      <c r="K8" s="7"/>
      <c r="L8" s="9">
        <v>0</v>
      </c>
      <c r="M8" s="7"/>
      <c r="N8" s="9">
        <v>0</v>
      </c>
      <c r="O8" s="7"/>
      <c r="P8" s="9">
        <v>0</v>
      </c>
      <c r="Q8" s="7"/>
      <c r="R8" s="9">
        <v>0</v>
      </c>
      <c r="S8" s="7"/>
      <c r="T8" s="9">
        <v>32050.97</v>
      </c>
      <c r="U8" s="7"/>
      <c r="V8" s="9">
        <v>32050.97</v>
      </c>
      <c r="W8" s="7"/>
      <c r="X8" s="9">
        <v>32185.16</v>
      </c>
      <c r="Y8" s="7"/>
      <c r="Z8" s="9">
        <v>32244.98</v>
      </c>
      <c r="AA8" s="7"/>
      <c r="AB8" s="9">
        <v>48326.879999999997</v>
      </c>
      <c r="AC8" s="7"/>
      <c r="AD8" s="9">
        <v>48429.1</v>
      </c>
    </row>
    <row r="9" spans="1:30" ht="15.75" thickBot="1" x14ac:dyDescent="0.3">
      <c r="A9" s="2"/>
      <c r="B9" s="2"/>
      <c r="C9" s="2"/>
      <c r="D9" s="2" t="s">
        <v>94</v>
      </c>
      <c r="E9" s="2"/>
      <c r="F9" s="2"/>
      <c r="G9" s="2"/>
      <c r="H9" s="10">
        <f>ROUND(SUM(H5:H8),5)</f>
        <v>91462.25</v>
      </c>
      <c r="I9" s="7"/>
      <c r="J9" s="10">
        <f>ROUND(SUM(J5:J8),5)</f>
        <v>123030.46</v>
      </c>
      <c r="K9" s="7"/>
      <c r="L9" s="10">
        <f>ROUND(SUM(L5:L8),5)</f>
        <v>134771.37</v>
      </c>
      <c r="M9" s="7"/>
      <c r="N9" s="10">
        <f>ROUND(SUM(N5:N8),5)</f>
        <v>170750.39</v>
      </c>
      <c r="O9" s="7"/>
      <c r="P9" s="10">
        <f>ROUND(SUM(P5:P8),5)</f>
        <v>155970.64000000001</v>
      </c>
      <c r="Q9" s="7"/>
      <c r="R9" s="10">
        <f>ROUND(SUM(R5:R8),5)</f>
        <v>122260.28</v>
      </c>
      <c r="S9" s="7"/>
      <c r="T9" s="10">
        <f>ROUND(SUM(T5:T8),5)</f>
        <v>229734.43</v>
      </c>
      <c r="U9" s="7"/>
      <c r="V9" s="10">
        <f>ROUND(SUM(V5:V8),5)</f>
        <v>259544.88</v>
      </c>
      <c r="W9" s="7"/>
      <c r="X9" s="10">
        <f>ROUND(SUM(X5:X8),5)</f>
        <v>195102.03</v>
      </c>
      <c r="Y9" s="7"/>
      <c r="Z9" s="10">
        <f>ROUND(SUM(Z5:Z8),5)</f>
        <v>194806.54</v>
      </c>
      <c r="AA9" s="7"/>
      <c r="AB9" s="10">
        <f>ROUND(SUM(AB5:AB8),5)</f>
        <v>184736.3</v>
      </c>
      <c r="AC9" s="7"/>
      <c r="AD9" s="10">
        <f>ROUND(SUM(AD5:AD8),5)</f>
        <v>163200.28</v>
      </c>
    </row>
    <row r="10" spans="1:30" x14ac:dyDescent="0.25">
      <c r="A10" s="2"/>
      <c r="B10" s="2"/>
      <c r="C10" s="2" t="s">
        <v>95</v>
      </c>
      <c r="D10" s="2"/>
      <c r="E10" s="2"/>
      <c r="F10" s="2"/>
      <c r="G10" s="2"/>
      <c r="H10" s="6">
        <f>ROUND(H4+H9,5)</f>
        <v>91462.25</v>
      </c>
      <c r="I10" s="7"/>
      <c r="J10" s="6">
        <f>ROUND(J4+J9,5)</f>
        <v>123030.46</v>
      </c>
      <c r="K10" s="7"/>
      <c r="L10" s="6">
        <f>ROUND(L4+L9,5)</f>
        <v>134771.37</v>
      </c>
      <c r="M10" s="7"/>
      <c r="N10" s="6">
        <f>ROUND(N4+N9,5)</f>
        <v>170750.39</v>
      </c>
      <c r="O10" s="7"/>
      <c r="P10" s="6">
        <f>ROUND(P4+P9,5)</f>
        <v>155970.64000000001</v>
      </c>
      <c r="Q10" s="7"/>
      <c r="R10" s="6">
        <f>ROUND(R4+R9,5)</f>
        <v>122260.28</v>
      </c>
      <c r="S10" s="7"/>
      <c r="T10" s="6">
        <f>ROUND(T4+T9,5)</f>
        <v>229734.43</v>
      </c>
      <c r="U10" s="7"/>
      <c r="V10" s="6">
        <f>ROUND(V4+V9,5)</f>
        <v>259544.88</v>
      </c>
      <c r="W10" s="7"/>
      <c r="X10" s="6">
        <f>ROUND(X4+X9,5)</f>
        <v>195102.03</v>
      </c>
      <c r="Y10" s="7"/>
      <c r="Z10" s="6">
        <f>ROUND(Z4+Z9,5)</f>
        <v>194806.54</v>
      </c>
      <c r="AA10" s="7"/>
      <c r="AB10" s="6">
        <f>ROUND(AB4+AB9,5)</f>
        <v>184736.3</v>
      </c>
      <c r="AC10" s="7"/>
      <c r="AD10" s="6">
        <f>ROUND(AD4+AD9,5)</f>
        <v>163200.28</v>
      </c>
    </row>
    <row r="11" spans="1:30" x14ac:dyDescent="0.25">
      <c r="A11" s="2"/>
      <c r="B11" s="2"/>
      <c r="C11" s="2" t="s">
        <v>96</v>
      </c>
      <c r="D11" s="2"/>
      <c r="E11" s="2"/>
      <c r="F11" s="2"/>
      <c r="G11" s="2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</row>
    <row r="12" spans="1:30" ht="15.75" thickBot="1" x14ac:dyDescent="0.3">
      <c r="A12" s="2"/>
      <c r="B12" s="2"/>
      <c r="C12" s="2"/>
      <c r="D12" s="2" t="s">
        <v>97</v>
      </c>
      <c r="E12" s="2"/>
      <c r="F12" s="2"/>
      <c r="G12" s="2"/>
      <c r="H12" s="8">
        <v>43647.91</v>
      </c>
      <c r="I12" s="7"/>
      <c r="J12" s="8">
        <v>33847.19</v>
      </c>
      <c r="K12" s="7"/>
      <c r="L12" s="8">
        <v>20004.490000000002</v>
      </c>
      <c r="M12" s="7"/>
      <c r="N12" s="8">
        <v>23846.639999999999</v>
      </c>
      <c r="O12" s="7"/>
      <c r="P12" s="8">
        <v>29480.720000000001</v>
      </c>
      <c r="Q12" s="7"/>
      <c r="R12" s="8">
        <v>26037.439999999999</v>
      </c>
      <c r="S12" s="7"/>
      <c r="T12" s="8">
        <v>7590.22</v>
      </c>
      <c r="U12" s="7"/>
      <c r="V12" s="8">
        <v>28417.72</v>
      </c>
      <c r="W12" s="7"/>
      <c r="X12" s="8">
        <v>9290.2199999999993</v>
      </c>
      <c r="Y12" s="7"/>
      <c r="Z12" s="8">
        <v>10484.469999999999</v>
      </c>
      <c r="AA12" s="7"/>
      <c r="AB12" s="8">
        <v>33631.300000000003</v>
      </c>
      <c r="AC12" s="7"/>
      <c r="AD12" s="8">
        <v>28491.05</v>
      </c>
    </row>
    <row r="13" spans="1:30" x14ac:dyDescent="0.25">
      <c r="A13" s="2"/>
      <c r="B13" s="2"/>
      <c r="C13" s="2" t="s">
        <v>98</v>
      </c>
      <c r="D13" s="2"/>
      <c r="E13" s="2"/>
      <c r="F13" s="2"/>
      <c r="G13" s="2"/>
      <c r="H13" s="6">
        <f>ROUND(SUM(H11:H12),5)</f>
        <v>43647.91</v>
      </c>
      <c r="I13" s="7"/>
      <c r="J13" s="6">
        <f>ROUND(SUM(J11:J12),5)</f>
        <v>33847.19</v>
      </c>
      <c r="K13" s="7"/>
      <c r="L13" s="6">
        <f>ROUND(SUM(L11:L12),5)</f>
        <v>20004.490000000002</v>
      </c>
      <c r="M13" s="7"/>
      <c r="N13" s="6">
        <f>ROUND(SUM(N11:N12),5)</f>
        <v>23846.639999999999</v>
      </c>
      <c r="O13" s="7"/>
      <c r="P13" s="6">
        <f>ROUND(SUM(P11:P12),5)</f>
        <v>29480.720000000001</v>
      </c>
      <c r="Q13" s="7"/>
      <c r="R13" s="6">
        <f>ROUND(SUM(R11:R12),5)</f>
        <v>26037.439999999999</v>
      </c>
      <c r="S13" s="7"/>
      <c r="T13" s="6">
        <f>ROUND(SUM(T11:T12),5)</f>
        <v>7590.22</v>
      </c>
      <c r="U13" s="7"/>
      <c r="V13" s="6">
        <f>ROUND(SUM(V11:V12),5)</f>
        <v>28417.72</v>
      </c>
      <c r="W13" s="7"/>
      <c r="X13" s="6">
        <f>ROUND(SUM(X11:X12),5)</f>
        <v>9290.2199999999993</v>
      </c>
      <c r="Y13" s="7"/>
      <c r="Z13" s="6">
        <f>ROUND(SUM(Z11:Z12),5)</f>
        <v>10484.469999999999</v>
      </c>
      <c r="AA13" s="7"/>
      <c r="AB13" s="6">
        <f>ROUND(SUM(AB11:AB12),5)</f>
        <v>33631.300000000003</v>
      </c>
      <c r="AC13" s="7"/>
      <c r="AD13" s="6">
        <f>ROUND(SUM(AD11:AD12),5)</f>
        <v>28491.05</v>
      </c>
    </row>
    <row r="14" spans="1:30" x14ac:dyDescent="0.25">
      <c r="A14" s="2"/>
      <c r="B14" s="2"/>
      <c r="C14" s="2" t="s">
        <v>99</v>
      </c>
      <c r="D14" s="2"/>
      <c r="E14" s="2"/>
      <c r="F14" s="2"/>
      <c r="G14" s="2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</row>
    <row r="15" spans="1:30" x14ac:dyDescent="0.25">
      <c r="A15" s="2"/>
      <c r="B15" s="2"/>
      <c r="C15" s="2"/>
      <c r="D15" s="2" t="s">
        <v>100</v>
      </c>
      <c r="E15" s="2"/>
      <c r="F15" s="2"/>
      <c r="G15" s="2"/>
      <c r="H15" s="6">
        <v>2487.83</v>
      </c>
      <c r="I15" s="7"/>
      <c r="J15" s="6">
        <v>2379.7800000000002</v>
      </c>
      <c r="K15" s="7"/>
      <c r="L15" s="6">
        <v>2370.7800000000002</v>
      </c>
      <c r="M15" s="7"/>
      <c r="N15" s="6">
        <v>2370.7800000000002</v>
      </c>
      <c r="O15" s="7"/>
      <c r="P15" s="6">
        <v>2348.2800000000002</v>
      </c>
      <c r="Q15" s="7"/>
      <c r="R15" s="6">
        <v>2348.2800000000002</v>
      </c>
      <c r="S15" s="7"/>
      <c r="T15" s="6">
        <v>2311.36</v>
      </c>
      <c r="U15" s="7"/>
      <c r="V15" s="6">
        <v>2266.36</v>
      </c>
      <c r="W15" s="7"/>
      <c r="X15" s="6">
        <v>3184.68</v>
      </c>
      <c r="Y15" s="7"/>
      <c r="Z15" s="6">
        <v>1598.77</v>
      </c>
      <c r="AA15" s="7"/>
      <c r="AB15" s="6">
        <v>1818.13</v>
      </c>
      <c r="AC15" s="7"/>
      <c r="AD15" s="6">
        <v>1806.86</v>
      </c>
    </row>
    <row r="16" spans="1:30" x14ac:dyDescent="0.25">
      <c r="A16" s="2"/>
      <c r="B16" s="2"/>
      <c r="C16" s="2"/>
      <c r="D16" s="2" t="s">
        <v>166</v>
      </c>
      <c r="E16" s="2"/>
      <c r="F16" s="2"/>
      <c r="G16" s="2"/>
      <c r="H16" s="6">
        <v>50.39</v>
      </c>
      <c r="I16" s="7"/>
      <c r="J16" s="6">
        <v>272.94</v>
      </c>
      <c r="K16" s="7"/>
      <c r="L16" s="6">
        <v>272.94</v>
      </c>
      <c r="M16" s="7"/>
      <c r="N16" s="6">
        <v>272.94</v>
      </c>
      <c r="O16" s="7"/>
      <c r="P16" s="6">
        <v>272.94</v>
      </c>
      <c r="Q16" s="7"/>
      <c r="R16" s="6">
        <v>272.94</v>
      </c>
      <c r="S16" s="7"/>
      <c r="T16" s="6">
        <v>272.94</v>
      </c>
      <c r="U16" s="7"/>
      <c r="V16" s="6">
        <v>272.94</v>
      </c>
      <c r="W16" s="7"/>
      <c r="X16" s="6">
        <v>272.94</v>
      </c>
      <c r="Y16" s="7"/>
      <c r="Z16" s="6">
        <v>900</v>
      </c>
      <c r="AA16" s="7"/>
      <c r="AB16" s="6">
        <v>900</v>
      </c>
      <c r="AC16" s="7"/>
      <c r="AD16" s="6">
        <v>0</v>
      </c>
    </row>
    <row r="17" spans="1:30" x14ac:dyDescent="0.25">
      <c r="A17" s="2"/>
      <c r="B17" s="2"/>
      <c r="C17" s="2"/>
      <c r="D17" s="2" t="s">
        <v>101</v>
      </c>
      <c r="E17" s="2"/>
      <c r="F17" s="2"/>
      <c r="G17" s="2"/>
      <c r="H17" s="6">
        <v>0</v>
      </c>
      <c r="I17" s="7"/>
      <c r="J17" s="6">
        <v>0</v>
      </c>
      <c r="K17" s="7"/>
      <c r="L17" s="6">
        <v>0</v>
      </c>
      <c r="M17" s="7"/>
      <c r="N17" s="6">
        <v>0</v>
      </c>
      <c r="O17" s="7"/>
      <c r="P17" s="6">
        <v>0</v>
      </c>
      <c r="Q17" s="7"/>
      <c r="R17" s="6">
        <v>0</v>
      </c>
      <c r="S17" s="7"/>
      <c r="T17" s="6">
        <v>0</v>
      </c>
      <c r="U17" s="7"/>
      <c r="V17" s="6">
        <v>0</v>
      </c>
      <c r="W17" s="7"/>
      <c r="X17" s="6">
        <v>3744</v>
      </c>
      <c r="Y17" s="7"/>
      <c r="Z17" s="6">
        <v>0</v>
      </c>
      <c r="AA17" s="7"/>
      <c r="AB17" s="6">
        <v>6477.75</v>
      </c>
      <c r="AC17" s="7"/>
      <c r="AD17" s="6">
        <v>2138.75</v>
      </c>
    </row>
    <row r="18" spans="1:30" x14ac:dyDescent="0.25">
      <c r="A18" s="2"/>
      <c r="B18" s="2"/>
      <c r="C18" s="2"/>
      <c r="D18" s="2" t="s">
        <v>102</v>
      </c>
      <c r="E18" s="2"/>
      <c r="F18" s="2"/>
      <c r="G18" s="2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</row>
    <row r="19" spans="1:30" x14ac:dyDescent="0.25">
      <c r="A19" s="2"/>
      <c r="B19" s="2"/>
      <c r="C19" s="2"/>
      <c r="D19" s="2"/>
      <c r="E19" s="2" t="s">
        <v>103</v>
      </c>
      <c r="F19" s="2"/>
      <c r="G19" s="2"/>
      <c r="H19" s="6">
        <v>85267.82</v>
      </c>
      <c r="I19" s="7"/>
      <c r="J19" s="6">
        <v>69224.149999999994</v>
      </c>
      <c r="K19" s="7"/>
      <c r="L19" s="6">
        <v>51573.34</v>
      </c>
      <c r="M19" s="7"/>
      <c r="N19" s="6">
        <v>40536.01</v>
      </c>
      <c r="O19" s="7"/>
      <c r="P19" s="6">
        <v>64217.84</v>
      </c>
      <c r="Q19" s="7"/>
      <c r="R19" s="6">
        <v>86682.45</v>
      </c>
      <c r="S19" s="7"/>
      <c r="T19" s="6">
        <v>33204.15</v>
      </c>
      <c r="U19" s="7"/>
      <c r="V19" s="6">
        <v>55753.66</v>
      </c>
      <c r="W19" s="7"/>
      <c r="X19" s="6">
        <v>27839.23</v>
      </c>
      <c r="Y19" s="7"/>
      <c r="Z19" s="6">
        <v>14674.61</v>
      </c>
      <c r="AA19" s="7"/>
      <c r="AB19" s="6">
        <v>33225.56</v>
      </c>
      <c r="AC19" s="7"/>
      <c r="AD19" s="6">
        <v>51029.66</v>
      </c>
    </row>
    <row r="20" spans="1:30" ht="15.75" thickBot="1" x14ac:dyDescent="0.3">
      <c r="A20" s="2"/>
      <c r="B20" s="2"/>
      <c r="C20" s="2"/>
      <c r="D20" s="2"/>
      <c r="E20" s="2" t="s">
        <v>104</v>
      </c>
      <c r="F20" s="2"/>
      <c r="G20" s="2"/>
      <c r="H20" s="8">
        <v>15468.11</v>
      </c>
      <c r="I20" s="7"/>
      <c r="J20" s="8">
        <v>24450.83</v>
      </c>
      <c r="K20" s="7"/>
      <c r="L20" s="8">
        <v>40730.410000000003</v>
      </c>
      <c r="M20" s="7"/>
      <c r="N20" s="8">
        <v>9000.65</v>
      </c>
      <c r="O20" s="7"/>
      <c r="P20" s="8">
        <v>12269.7</v>
      </c>
      <c r="Q20" s="7"/>
      <c r="R20" s="8">
        <v>24210.61</v>
      </c>
      <c r="S20" s="7"/>
      <c r="T20" s="8">
        <v>15444.18</v>
      </c>
      <c r="U20" s="7"/>
      <c r="V20" s="8">
        <v>18987.259999999998</v>
      </c>
      <c r="W20" s="7"/>
      <c r="X20" s="8">
        <v>21841.52</v>
      </c>
      <c r="Y20" s="7"/>
      <c r="Z20" s="8">
        <v>15561.66</v>
      </c>
      <c r="AA20" s="7"/>
      <c r="AB20" s="8">
        <v>26623.439999999999</v>
      </c>
      <c r="AC20" s="7"/>
      <c r="AD20" s="8">
        <v>37563.910000000003</v>
      </c>
    </row>
    <row r="21" spans="1:30" x14ac:dyDescent="0.25">
      <c r="A21" s="2"/>
      <c r="B21" s="2"/>
      <c r="C21" s="2"/>
      <c r="D21" s="2" t="s">
        <v>105</v>
      </c>
      <c r="E21" s="2"/>
      <c r="F21" s="2"/>
      <c r="G21" s="2"/>
      <c r="H21" s="6">
        <f>ROUND(SUM(H18:H20),5)</f>
        <v>100735.93</v>
      </c>
      <c r="I21" s="7"/>
      <c r="J21" s="6">
        <f>ROUND(SUM(J18:J20),5)</f>
        <v>93674.98</v>
      </c>
      <c r="K21" s="7"/>
      <c r="L21" s="6">
        <f>ROUND(SUM(L18:L20),5)</f>
        <v>92303.75</v>
      </c>
      <c r="M21" s="7"/>
      <c r="N21" s="6">
        <f>ROUND(SUM(N18:N20),5)</f>
        <v>49536.66</v>
      </c>
      <c r="O21" s="7"/>
      <c r="P21" s="6">
        <f>ROUND(SUM(P18:P20),5)</f>
        <v>76487.539999999994</v>
      </c>
      <c r="Q21" s="7"/>
      <c r="R21" s="6">
        <f>ROUND(SUM(R18:R20),5)</f>
        <v>110893.06</v>
      </c>
      <c r="S21" s="7"/>
      <c r="T21" s="6">
        <f>ROUND(SUM(T18:T20),5)</f>
        <v>48648.33</v>
      </c>
      <c r="U21" s="7"/>
      <c r="V21" s="6">
        <f>ROUND(SUM(V18:V20),5)</f>
        <v>74740.92</v>
      </c>
      <c r="W21" s="7"/>
      <c r="X21" s="6">
        <f>ROUND(SUM(X18:X20),5)</f>
        <v>49680.75</v>
      </c>
      <c r="Y21" s="7"/>
      <c r="Z21" s="6">
        <f>ROUND(SUM(Z18:Z20),5)</f>
        <v>30236.27</v>
      </c>
      <c r="AA21" s="7"/>
      <c r="AB21" s="6">
        <f>ROUND(SUM(AB18:AB20),5)</f>
        <v>59849</v>
      </c>
      <c r="AC21" s="7"/>
      <c r="AD21" s="6">
        <f>ROUND(SUM(AD18:AD20),5)</f>
        <v>88593.57</v>
      </c>
    </row>
    <row r="22" spans="1:30" x14ac:dyDescent="0.25">
      <c r="A22" s="2"/>
      <c r="B22" s="2"/>
      <c r="C22" s="2"/>
      <c r="D22" s="2" t="s">
        <v>106</v>
      </c>
      <c r="E22" s="2"/>
      <c r="F22" s="2"/>
      <c r="G22" s="2"/>
      <c r="H22" s="6">
        <v>12390.33</v>
      </c>
      <c r="I22" s="7"/>
      <c r="J22" s="6">
        <v>17151.25</v>
      </c>
      <c r="K22" s="7"/>
      <c r="L22" s="6">
        <v>10622.52</v>
      </c>
      <c r="M22" s="7"/>
      <c r="N22" s="6">
        <v>10131.799999999999</v>
      </c>
      <c r="O22" s="7"/>
      <c r="P22" s="6">
        <v>9038.7999999999993</v>
      </c>
      <c r="Q22" s="7"/>
      <c r="R22" s="6">
        <v>5304.28</v>
      </c>
      <c r="S22" s="7"/>
      <c r="T22" s="6">
        <v>4850.46</v>
      </c>
      <c r="U22" s="7"/>
      <c r="V22" s="6">
        <v>4468.18</v>
      </c>
      <c r="W22" s="7"/>
      <c r="X22" s="6">
        <v>4082.75</v>
      </c>
      <c r="Y22" s="7"/>
      <c r="Z22" s="6">
        <v>2863.4</v>
      </c>
      <c r="AA22" s="7"/>
      <c r="AB22" s="6">
        <v>2311.4299999999998</v>
      </c>
      <c r="AC22" s="7"/>
      <c r="AD22" s="6">
        <v>4792.93</v>
      </c>
    </row>
    <row r="23" spans="1:30" ht="15.75" thickBot="1" x14ac:dyDescent="0.3">
      <c r="A23" s="2"/>
      <c r="B23" s="2"/>
      <c r="C23" s="2"/>
      <c r="D23" s="2" t="s">
        <v>107</v>
      </c>
      <c r="E23" s="2"/>
      <c r="F23" s="2"/>
      <c r="G23" s="2"/>
      <c r="H23" s="9">
        <v>17695.18</v>
      </c>
      <c r="I23" s="7"/>
      <c r="J23" s="9">
        <v>17146.61</v>
      </c>
      <c r="K23" s="7"/>
      <c r="L23" s="9">
        <v>18195.53</v>
      </c>
      <c r="M23" s="7"/>
      <c r="N23" s="9">
        <v>16139.45</v>
      </c>
      <c r="O23" s="7"/>
      <c r="P23" s="9">
        <v>15603.62</v>
      </c>
      <c r="Q23" s="7"/>
      <c r="R23" s="9">
        <v>23657.86</v>
      </c>
      <c r="S23" s="7"/>
      <c r="T23" s="9">
        <v>23092.83</v>
      </c>
      <c r="U23" s="7"/>
      <c r="V23" s="9">
        <v>22712.77</v>
      </c>
      <c r="W23" s="7"/>
      <c r="X23" s="9">
        <v>125848</v>
      </c>
      <c r="Y23" s="7"/>
      <c r="Z23" s="9">
        <v>19713.990000000002</v>
      </c>
      <c r="AA23" s="7"/>
      <c r="AB23" s="9">
        <v>19137.41</v>
      </c>
      <c r="AC23" s="7"/>
      <c r="AD23" s="9">
        <v>19419.29</v>
      </c>
    </row>
    <row r="24" spans="1:30" ht="15.75" thickBot="1" x14ac:dyDescent="0.3">
      <c r="A24" s="2"/>
      <c r="B24" s="2"/>
      <c r="C24" s="2" t="s">
        <v>108</v>
      </c>
      <c r="D24" s="2"/>
      <c r="E24" s="2"/>
      <c r="F24" s="2"/>
      <c r="G24" s="2"/>
      <c r="H24" s="10">
        <f>ROUND(SUM(H14:H17)+SUM(H21:H23),5)</f>
        <v>133359.66</v>
      </c>
      <c r="I24" s="7"/>
      <c r="J24" s="10">
        <f>ROUND(SUM(J14:J17)+SUM(J21:J23),5)</f>
        <v>130625.56</v>
      </c>
      <c r="K24" s="7"/>
      <c r="L24" s="10">
        <f>ROUND(SUM(L14:L17)+SUM(L21:L23),5)</f>
        <v>123765.52</v>
      </c>
      <c r="M24" s="7"/>
      <c r="N24" s="10">
        <f>ROUND(SUM(N14:N17)+SUM(N21:N23),5)</f>
        <v>78451.63</v>
      </c>
      <c r="O24" s="7"/>
      <c r="P24" s="10">
        <f>ROUND(SUM(P14:P17)+SUM(P21:P23),5)</f>
        <v>103751.18</v>
      </c>
      <c r="Q24" s="7"/>
      <c r="R24" s="10">
        <f>ROUND(SUM(R14:R17)+SUM(R21:R23),5)</f>
        <v>142476.42000000001</v>
      </c>
      <c r="S24" s="7"/>
      <c r="T24" s="10">
        <f>ROUND(SUM(T14:T17)+SUM(T21:T23),5)</f>
        <v>79175.92</v>
      </c>
      <c r="U24" s="7"/>
      <c r="V24" s="10">
        <f>ROUND(SUM(V14:V17)+SUM(V21:V23),5)</f>
        <v>104461.17</v>
      </c>
      <c r="W24" s="7"/>
      <c r="X24" s="10">
        <f>ROUND(SUM(X14:X17)+SUM(X21:X23),5)</f>
        <v>186813.12</v>
      </c>
      <c r="Y24" s="7"/>
      <c r="Z24" s="10">
        <f>ROUND(SUM(Z14:Z17)+SUM(Z21:Z23),5)</f>
        <v>55312.43</v>
      </c>
      <c r="AA24" s="7"/>
      <c r="AB24" s="10">
        <f>ROUND(SUM(AB14:AB17)+SUM(AB21:AB23),5)</f>
        <v>90493.72</v>
      </c>
      <c r="AC24" s="7"/>
      <c r="AD24" s="10">
        <f>ROUND(SUM(AD14:AD17)+SUM(AD21:AD23),5)</f>
        <v>116751.4</v>
      </c>
    </row>
    <row r="25" spans="1:30" x14ac:dyDescent="0.25">
      <c r="A25" s="2"/>
      <c r="B25" s="2" t="s">
        <v>109</v>
      </c>
      <c r="C25" s="2"/>
      <c r="D25" s="2"/>
      <c r="E25" s="2"/>
      <c r="F25" s="2"/>
      <c r="G25" s="2"/>
      <c r="H25" s="6">
        <f>ROUND(H3+H10+H13+H24,5)</f>
        <v>268469.82</v>
      </c>
      <c r="I25" s="7"/>
      <c r="J25" s="6">
        <f>ROUND(J3+J10+J13+J24,5)</f>
        <v>287503.21000000002</v>
      </c>
      <c r="K25" s="7"/>
      <c r="L25" s="6">
        <f>ROUND(L3+L10+L13+L24,5)</f>
        <v>278541.38</v>
      </c>
      <c r="M25" s="7"/>
      <c r="N25" s="6">
        <f>ROUND(N3+N10+N13+N24,5)</f>
        <v>273048.65999999997</v>
      </c>
      <c r="O25" s="7"/>
      <c r="P25" s="6">
        <f>ROUND(P3+P10+P13+P24,5)</f>
        <v>289202.53999999998</v>
      </c>
      <c r="Q25" s="7"/>
      <c r="R25" s="6">
        <f>ROUND(R3+R10+R13+R24,5)</f>
        <v>290774.14</v>
      </c>
      <c r="S25" s="7"/>
      <c r="T25" s="6">
        <f>ROUND(T3+T10+T13+T24,5)</f>
        <v>316500.57</v>
      </c>
      <c r="U25" s="7"/>
      <c r="V25" s="6">
        <f>ROUND(V3+V10+V13+V24,5)</f>
        <v>392423.77</v>
      </c>
      <c r="W25" s="7"/>
      <c r="X25" s="6">
        <f>ROUND(X3+X10+X13+X24,5)</f>
        <v>391205.37</v>
      </c>
      <c r="Y25" s="7"/>
      <c r="Z25" s="6">
        <f>ROUND(Z3+Z10+Z13+Z24,5)</f>
        <v>260603.44</v>
      </c>
      <c r="AA25" s="7"/>
      <c r="AB25" s="6">
        <f>ROUND(AB3+AB10+AB13+AB24,5)</f>
        <v>308861.32</v>
      </c>
      <c r="AC25" s="7"/>
      <c r="AD25" s="6">
        <f>ROUND(AD3+AD10+AD13+AD24,5)</f>
        <v>308442.73</v>
      </c>
    </row>
    <row r="26" spans="1:30" x14ac:dyDescent="0.25">
      <c r="A26" s="2"/>
      <c r="B26" s="2" t="s">
        <v>110</v>
      </c>
      <c r="C26" s="2"/>
      <c r="D26" s="2"/>
      <c r="E26" s="2"/>
      <c r="F26" s="2"/>
      <c r="G26" s="2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</row>
    <row r="27" spans="1:30" x14ac:dyDescent="0.25">
      <c r="A27" s="2"/>
      <c r="B27" s="2"/>
      <c r="C27" s="2" t="s">
        <v>111</v>
      </c>
      <c r="D27" s="2"/>
      <c r="E27" s="2"/>
      <c r="F27" s="2"/>
      <c r="G27" s="2"/>
      <c r="H27" s="6">
        <v>6717</v>
      </c>
      <c r="I27" s="7"/>
      <c r="J27" s="6">
        <v>6717</v>
      </c>
      <c r="K27" s="7"/>
      <c r="L27" s="6">
        <v>6717</v>
      </c>
      <c r="M27" s="7"/>
      <c r="N27" s="6">
        <v>6717</v>
      </c>
      <c r="O27" s="7"/>
      <c r="P27" s="6">
        <v>6717</v>
      </c>
      <c r="Q27" s="7"/>
      <c r="R27" s="6">
        <v>6717</v>
      </c>
      <c r="S27" s="7"/>
      <c r="T27" s="6">
        <v>6717</v>
      </c>
      <c r="U27" s="7"/>
      <c r="V27" s="6">
        <v>6717</v>
      </c>
      <c r="W27" s="7"/>
      <c r="X27" s="6">
        <v>6717</v>
      </c>
      <c r="Y27" s="7"/>
      <c r="Z27" s="6">
        <v>3807</v>
      </c>
      <c r="AA27" s="7"/>
      <c r="AB27" s="6">
        <v>3807</v>
      </c>
      <c r="AC27" s="7"/>
      <c r="AD27" s="6">
        <v>3807</v>
      </c>
    </row>
    <row r="28" spans="1:30" x14ac:dyDescent="0.25">
      <c r="A28" s="2"/>
      <c r="B28" s="2"/>
      <c r="C28" s="2" t="s">
        <v>167</v>
      </c>
      <c r="D28" s="2"/>
      <c r="E28" s="2"/>
      <c r="F28" s="2"/>
      <c r="G28" s="2"/>
      <c r="H28" s="6">
        <v>29037.599999999999</v>
      </c>
      <c r="I28" s="7"/>
      <c r="J28" s="6">
        <v>29037.599999999999</v>
      </c>
      <c r="K28" s="7"/>
      <c r="L28" s="6">
        <v>29037.599999999999</v>
      </c>
      <c r="M28" s="7"/>
      <c r="N28" s="6">
        <v>29037.599999999999</v>
      </c>
      <c r="O28" s="7"/>
      <c r="P28" s="6">
        <v>29037.599999999999</v>
      </c>
      <c r="Q28" s="7"/>
      <c r="R28" s="6">
        <v>29037.599999999999</v>
      </c>
      <c r="S28" s="7"/>
      <c r="T28" s="6">
        <v>29037.599999999999</v>
      </c>
      <c r="U28" s="7"/>
      <c r="V28" s="6">
        <v>29037.599999999999</v>
      </c>
      <c r="W28" s="7"/>
      <c r="X28" s="6">
        <v>29037.599999999999</v>
      </c>
      <c r="Y28" s="7"/>
      <c r="Z28" s="6">
        <v>0</v>
      </c>
      <c r="AA28" s="7"/>
      <c r="AB28" s="6">
        <v>0</v>
      </c>
      <c r="AC28" s="7"/>
      <c r="AD28" s="6">
        <v>0</v>
      </c>
    </row>
    <row r="29" spans="1:30" ht="15.75" thickBot="1" x14ac:dyDescent="0.3">
      <c r="A29" s="2"/>
      <c r="B29" s="2"/>
      <c r="C29" s="2" t="s">
        <v>112</v>
      </c>
      <c r="D29" s="2"/>
      <c r="E29" s="2"/>
      <c r="F29" s="2"/>
      <c r="G29" s="2"/>
      <c r="H29" s="8">
        <v>-35754.6</v>
      </c>
      <c r="I29" s="7"/>
      <c r="J29" s="8">
        <v>-35754.6</v>
      </c>
      <c r="K29" s="7"/>
      <c r="L29" s="8">
        <v>-35754.6</v>
      </c>
      <c r="M29" s="7"/>
      <c r="N29" s="8">
        <v>-35754.6</v>
      </c>
      <c r="O29" s="7"/>
      <c r="P29" s="8">
        <v>-35754.6</v>
      </c>
      <c r="Q29" s="7"/>
      <c r="R29" s="8">
        <v>-35754.6</v>
      </c>
      <c r="S29" s="7"/>
      <c r="T29" s="8">
        <v>-35754.6</v>
      </c>
      <c r="U29" s="7"/>
      <c r="V29" s="8">
        <v>-35754.6</v>
      </c>
      <c r="W29" s="7"/>
      <c r="X29" s="8">
        <v>-35754.6</v>
      </c>
      <c r="Y29" s="7"/>
      <c r="Z29" s="8">
        <v>-3807</v>
      </c>
      <c r="AA29" s="7"/>
      <c r="AB29" s="8">
        <v>-3807</v>
      </c>
      <c r="AC29" s="7"/>
      <c r="AD29" s="8">
        <v>-3807</v>
      </c>
    </row>
    <row r="30" spans="1:30" x14ac:dyDescent="0.25">
      <c r="A30" s="2"/>
      <c r="B30" s="2" t="s">
        <v>113</v>
      </c>
      <c r="C30" s="2"/>
      <c r="D30" s="2"/>
      <c r="E30" s="2"/>
      <c r="F30" s="2"/>
      <c r="G30" s="2"/>
      <c r="H30" s="6">
        <f>ROUND(SUM(H26:H29),5)</f>
        <v>0</v>
      </c>
      <c r="I30" s="7"/>
      <c r="J30" s="6">
        <f>ROUND(SUM(J26:J29),5)</f>
        <v>0</v>
      </c>
      <c r="K30" s="7"/>
      <c r="L30" s="6">
        <f>ROUND(SUM(L26:L29),5)</f>
        <v>0</v>
      </c>
      <c r="M30" s="7"/>
      <c r="N30" s="6">
        <f>ROUND(SUM(N26:N29),5)</f>
        <v>0</v>
      </c>
      <c r="O30" s="7"/>
      <c r="P30" s="6">
        <f>ROUND(SUM(P26:P29),5)</f>
        <v>0</v>
      </c>
      <c r="Q30" s="7"/>
      <c r="R30" s="6">
        <f>ROUND(SUM(R26:R29),5)</f>
        <v>0</v>
      </c>
      <c r="S30" s="7"/>
      <c r="T30" s="6">
        <f>ROUND(SUM(T26:T29),5)</f>
        <v>0</v>
      </c>
      <c r="U30" s="7"/>
      <c r="V30" s="6">
        <f>ROUND(SUM(V26:V29),5)</f>
        <v>0</v>
      </c>
      <c r="W30" s="7"/>
      <c r="X30" s="6">
        <f>ROUND(SUM(X26:X29),5)</f>
        <v>0</v>
      </c>
      <c r="Y30" s="7"/>
      <c r="Z30" s="6">
        <f>ROUND(SUM(Z26:Z29),5)</f>
        <v>0</v>
      </c>
      <c r="AA30" s="7"/>
      <c r="AB30" s="6">
        <f>ROUND(SUM(AB26:AB29),5)</f>
        <v>0</v>
      </c>
      <c r="AC30" s="7"/>
      <c r="AD30" s="6">
        <f>ROUND(SUM(AD26:AD29),5)</f>
        <v>0</v>
      </c>
    </row>
    <row r="31" spans="1:30" x14ac:dyDescent="0.25">
      <c r="A31" s="2"/>
      <c r="B31" s="2" t="s">
        <v>114</v>
      </c>
      <c r="C31" s="2"/>
      <c r="D31" s="2"/>
      <c r="E31" s="2"/>
      <c r="F31" s="2"/>
      <c r="G31" s="2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</row>
    <row r="32" spans="1:30" ht="15.75" thickBot="1" x14ac:dyDescent="0.3">
      <c r="A32" s="2"/>
      <c r="B32" s="2"/>
      <c r="C32" s="2" t="s">
        <v>115</v>
      </c>
      <c r="D32" s="2"/>
      <c r="E32" s="2"/>
      <c r="F32" s="2"/>
      <c r="G32" s="2"/>
      <c r="H32" s="9">
        <v>2698.25</v>
      </c>
      <c r="I32" s="7"/>
      <c r="J32" s="9">
        <v>2698.25</v>
      </c>
      <c r="K32" s="7"/>
      <c r="L32" s="9">
        <v>2698.25</v>
      </c>
      <c r="M32" s="7"/>
      <c r="N32" s="9">
        <v>2698.25</v>
      </c>
      <c r="O32" s="7"/>
      <c r="P32" s="9">
        <v>2698.25</v>
      </c>
      <c r="Q32" s="7"/>
      <c r="R32" s="9">
        <v>2698.25</v>
      </c>
      <c r="S32" s="7"/>
      <c r="T32" s="9">
        <v>2698.25</v>
      </c>
      <c r="U32" s="7"/>
      <c r="V32" s="9">
        <v>2698.25</v>
      </c>
      <c r="W32" s="7"/>
      <c r="X32" s="9">
        <v>2698.25</v>
      </c>
      <c r="Y32" s="7"/>
      <c r="Z32" s="9">
        <v>2698.25</v>
      </c>
      <c r="AA32" s="7"/>
      <c r="AB32" s="9">
        <v>2698.25</v>
      </c>
      <c r="AC32" s="7"/>
      <c r="AD32" s="9">
        <v>2698.25</v>
      </c>
    </row>
    <row r="33" spans="1:30" ht="15.75" thickBot="1" x14ac:dyDescent="0.3">
      <c r="A33" s="2"/>
      <c r="B33" s="2" t="s">
        <v>116</v>
      </c>
      <c r="C33" s="2"/>
      <c r="D33" s="2"/>
      <c r="E33" s="2"/>
      <c r="F33" s="2"/>
      <c r="G33" s="2"/>
      <c r="H33" s="11">
        <f>ROUND(SUM(H31:H32),5)</f>
        <v>2698.25</v>
      </c>
      <c r="I33" s="7"/>
      <c r="J33" s="11">
        <f>ROUND(SUM(J31:J32),5)</f>
        <v>2698.25</v>
      </c>
      <c r="K33" s="7"/>
      <c r="L33" s="11">
        <f>ROUND(SUM(L31:L32),5)</f>
        <v>2698.25</v>
      </c>
      <c r="M33" s="7"/>
      <c r="N33" s="11">
        <f>ROUND(SUM(N31:N32),5)</f>
        <v>2698.25</v>
      </c>
      <c r="O33" s="7"/>
      <c r="P33" s="11">
        <f>ROUND(SUM(P31:P32),5)</f>
        <v>2698.25</v>
      </c>
      <c r="Q33" s="7"/>
      <c r="R33" s="11">
        <f>ROUND(SUM(R31:R32),5)</f>
        <v>2698.25</v>
      </c>
      <c r="S33" s="7"/>
      <c r="T33" s="11">
        <f>ROUND(SUM(T31:T32),5)</f>
        <v>2698.25</v>
      </c>
      <c r="U33" s="7"/>
      <c r="V33" s="11">
        <f>ROUND(SUM(V31:V32),5)</f>
        <v>2698.25</v>
      </c>
      <c r="W33" s="7"/>
      <c r="X33" s="11">
        <f>ROUND(SUM(X31:X32),5)</f>
        <v>2698.25</v>
      </c>
      <c r="Y33" s="7"/>
      <c r="Z33" s="11">
        <f>ROUND(SUM(Z31:Z32),5)</f>
        <v>2698.25</v>
      </c>
      <c r="AA33" s="7"/>
      <c r="AB33" s="11">
        <f>ROUND(SUM(AB31:AB32),5)</f>
        <v>2698.25</v>
      </c>
      <c r="AC33" s="7"/>
      <c r="AD33" s="11">
        <f>ROUND(SUM(AD31:AD32),5)</f>
        <v>2698.25</v>
      </c>
    </row>
    <row r="34" spans="1:30" s="13" customFormat="1" ht="12" thickBot="1" x14ac:dyDescent="0.25">
      <c r="A34" s="2" t="s">
        <v>117</v>
      </c>
      <c r="B34" s="2"/>
      <c r="C34" s="2"/>
      <c r="D34" s="2"/>
      <c r="E34" s="2"/>
      <c r="F34" s="2"/>
      <c r="G34" s="2"/>
      <c r="H34" s="12">
        <f>ROUND(H2+H25+H30+H33,5)</f>
        <v>271168.07</v>
      </c>
      <c r="I34" s="2"/>
      <c r="J34" s="12">
        <f>ROUND(J2+J25+J30+J33,5)</f>
        <v>290201.46000000002</v>
      </c>
      <c r="K34" s="2"/>
      <c r="L34" s="12">
        <f>ROUND(L2+L25+L30+L33,5)</f>
        <v>281239.63</v>
      </c>
      <c r="M34" s="2"/>
      <c r="N34" s="12">
        <f>ROUND(N2+N25+N30+N33,5)</f>
        <v>275746.90999999997</v>
      </c>
      <c r="O34" s="2"/>
      <c r="P34" s="12">
        <f>ROUND(P2+P25+P30+P33,5)</f>
        <v>291900.78999999998</v>
      </c>
      <c r="Q34" s="2"/>
      <c r="R34" s="12">
        <f>ROUND(R2+R25+R30+R33,5)</f>
        <v>293472.39</v>
      </c>
      <c r="S34" s="2"/>
      <c r="T34" s="12">
        <f>ROUND(T2+T25+T30+T33,5)</f>
        <v>319198.82</v>
      </c>
      <c r="U34" s="2"/>
      <c r="V34" s="12">
        <f>ROUND(V2+V25+V30+V33,5)</f>
        <v>395122.02</v>
      </c>
      <c r="W34" s="2"/>
      <c r="X34" s="12">
        <f>ROUND(X2+X25+X30+X33,5)</f>
        <v>393903.62</v>
      </c>
      <c r="Y34" s="2"/>
      <c r="Z34" s="12">
        <f>ROUND(Z2+Z25+Z30+Z33,5)</f>
        <v>263301.69</v>
      </c>
      <c r="AA34" s="2"/>
      <c r="AB34" s="12">
        <f>ROUND(AB2+AB25+AB30+AB33,5)</f>
        <v>311559.57</v>
      </c>
      <c r="AC34" s="2"/>
      <c r="AD34" s="12">
        <f>ROUND(AD2+AD25+AD30+AD33,5)</f>
        <v>311140.98</v>
      </c>
    </row>
    <row r="35" spans="1:30" ht="15.75" thickTop="1" x14ac:dyDescent="0.25">
      <c r="A35" s="2" t="s">
        <v>118</v>
      </c>
      <c r="B35" s="2"/>
      <c r="C35" s="2"/>
      <c r="D35" s="2"/>
      <c r="E35" s="2"/>
      <c r="F35" s="2"/>
      <c r="G35" s="2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</row>
    <row r="36" spans="1:30" x14ac:dyDescent="0.25">
      <c r="A36" s="2"/>
      <c r="B36" s="2" t="s">
        <v>119</v>
      </c>
      <c r="C36" s="2"/>
      <c r="D36" s="2"/>
      <c r="E36" s="2"/>
      <c r="F36" s="2"/>
      <c r="G36" s="2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</row>
    <row r="37" spans="1:30" x14ac:dyDescent="0.25">
      <c r="A37" s="2"/>
      <c r="B37" s="2"/>
      <c r="C37" s="2" t="s">
        <v>120</v>
      </c>
      <c r="D37" s="2"/>
      <c r="E37" s="2"/>
      <c r="F37" s="2"/>
      <c r="G37" s="2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6"/>
      <c r="AC37" s="7"/>
      <c r="AD37" s="6"/>
    </row>
    <row r="38" spans="1:30" x14ac:dyDescent="0.25">
      <c r="A38" s="2"/>
      <c r="B38" s="2"/>
      <c r="C38" s="2"/>
      <c r="D38" s="2" t="s">
        <v>121</v>
      </c>
      <c r="E38" s="2"/>
      <c r="F38" s="2"/>
      <c r="G38" s="2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  <c r="AC38" s="7"/>
      <c r="AD38" s="6"/>
    </row>
    <row r="39" spans="1:30" ht="15.75" thickBot="1" x14ac:dyDescent="0.3">
      <c r="A39" s="2"/>
      <c r="B39" s="2"/>
      <c r="C39" s="2"/>
      <c r="D39" s="2"/>
      <c r="E39" s="2" t="s">
        <v>122</v>
      </c>
      <c r="F39" s="2"/>
      <c r="G39" s="2"/>
      <c r="H39" s="8">
        <v>9668.49</v>
      </c>
      <c r="I39" s="7"/>
      <c r="J39" s="8">
        <v>11863.71</v>
      </c>
      <c r="K39" s="7"/>
      <c r="L39" s="8">
        <v>11166.84</v>
      </c>
      <c r="M39" s="7"/>
      <c r="N39" s="8">
        <v>-6014.49</v>
      </c>
      <c r="O39" s="7"/>
      <c r="P39" s="8">
        <v>-6296.84</v>
      </c>
      <c r="Q39" s="7"/>
      <c r="R39" s="8">
        <v>3964.48</v>
      </c>
      <c r="S39" s="7"/>
      <c r="T39" s="8">
        <v>-1827.72</v>
      </c>
      <c r="U39" s="7"/>
      <c r="V39" s="8">
        <v>-582.01</v>
      </c>
      <c r="W39" s="7"/>
      <c r="X39" s="8">
        <v>9689.7800000000007</v>
      </c>
      <c r="Y39" s="7"/>
      <c r="Z39" s="8">
        <v>11289.57</v>
      </c>
      <c r="AA39" s="7"/>
      <c r="AB39" s="8">
        <v>10555.93</v>
      </c>
      <c r="AC39" s="7"/>
      <c r="AD39" s="8">
        <v>7282.59</v>
      </c>
    </row>
    <row r="40" spans="1:30" x14ac:dyDescent="0.25">
      <c r="A40" s="2"/>
      <c r="B40" s="2"/>
      <c r="C40" s="2"/>
      <c r="D40" s="2" t="s">
        <v>123</v>
      </c>
      <c r="E40" s="2"/>
      <c r="F40" s="2"/>
      <c r="G40" s="2"/>
      <c r="H40" s="6">
        <f>ROUND(SUM(H38:H39),5)</f>
        <v>9668.49</v>
      </c>
      <c r="I40" s="7"/>
      <c r="J40" s="6">
        <f>ROUND(SUM(J38:J39),5)</f>
        <v>11863.71</v>
      </c>
      <c r="K40" s="7"/>
      <c r="L40" s="6">
        <f>ROUND(SUM(L38:L39),5)</f>
        <v>11166.84</v>
      </c>
      <c r="M40" s="7"/>
      <c r="N40" s="6">
        <f>ROUND(SUM(N38:N39),5)</f>
        <v>-6014.49</v>
      </c>
      <c r="O40" s="7"/>
      <c r="P40" s="6">
        <f>ROUND(SUM(P38:P39),5)</f>
        <v>-6296.84</v>
      </c>
      <c r="Q40" s="7"/>
      <c r="R40" s="6">
        <f>ROUND(SUM(R38:R39),5)</f>
        <v>3964.48</v>
      </c>
      <c r="S40" s="7"/>
      <c r="T40" s="6">
        <f>ROUND(SUM(T38:T39),5)</f>
        <v>-1827.72</v>
      </c>
      <c r="U40" s="7"/>
      <c r="V40" s="6">
        <f>ROUND(SUM(V38:V39),5)</f>
        <v>-582.01</v>
      </c>
      <c r="W40" s="7"/>
      <c r="X40" s="6">
        <f>ROUND(SUM(X38:X39),5)</f>
        <v>9689.7800000000007</v>
      </c>
      <c r="Y40" s="7"/>
      <c r="Z40" s="6">
        <f>ROUND(SUM(Z38:Z39),5)</f>
        <v>11289.57</v>
      </c>
      <c r="AA40" s="7"/>
      <c r="AB40" s="6">
        <f>ROUND(SUM(AB38:AB39),5)</f>
        <v>10555.93</v>
      </c>
      <c r="AC40" s="7"/>
      <c r="AD40" s="6">
        <f>ROUND(SUM(AD38:AD39),5)</f>
        <v>7282.59</v>
      </c>
    </row>
    <row r="41" spans="1:30" x14ac:dyDescent="0.25">
      <c r="A41" s="2"/>
      <c r="B41" s="2"/>
      <c r="C41" s="2"/>
      <c r="D41" s="2" t="s">
        <v>124</v>
      </c>
      <c r="E41" s="2"/>
      <c r="F41" s="2"/>
      <c r="G41" s="2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  <c r="AB41" s="6"/>
      <c r="AC41" s="7"/>
      <c r="AD41" s="6"/>
    </row>
    <row r="42" spans="1:30" x14ac:dyDescent="0.25">
      <c r="A42" s="2"/>
      <c r="B42" s="2"/>
      <c r="C42" s="2"/>
      <c r="D42" s="2"/>
      <c r="E42" s="2" t="s">
        <v>125</v>
      </c>
      <c r="F42" s="2"/>
      <c r="G42" s="2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6"/>
      <c r="AA42" s="7"/>
      <c r="AB42" s="6"/>
      <c r="AC42" s="7"/>
      <c r="AD42" s="6"/>
    </row>
    <row r="43" spans="1:30" x14ac:dyDescent="0.25">
      <c r="A43" s="2"/>
      <c r="B43" s="2"/>
      <c r="C43" s="2"/>
      <c r="D43" s="2"/>
      <c r="E43" s="2"/>
      <c r="F43" s="2" t="s">
        <v>126</v>
      </c>
      <c r="G43" s="2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/>
    </row>
    <row r="44" spans="1:30" x14ac:dyDescent="0.25">
      <c r="A44" s="2"/>
      <c r="B44" s="2"/>
      <c r="C44" s="2"/>
      <c r="D44" s="2"/>
      <c r="E44" s="2"/>
      <c r="F44" s="2"/>
      <c r="G44" s="2" t="s">
        <v>168</v>
      </c>
      <c r="H44" s="6">
        <v>217.99</v>
      </c>
      <c r="I44" s="7"/>
      <c r="J44" s="6">
        <v>217.99</v>
      </c>
      <c r="K44" s="7"/>
      <c r="L44" s="6">
        <v>0</v>
      </c>
      <c r="M44" s="7"/>
      <c r="N44" s="6">
        <v>47.89</v>
      </c>
      <c r="O44" s="7"/>
      <c r="P44" s="6">
        <v>89.29</v>
      </c>
      <c r="Q44" s="7"/>
      <c r="R44" s="6">
        <v>688.99</v>
      </c>
      <c r="S44" s="7"/>
      <c r="T44" s="6">
        <v>17.989999999999998</v>
      </c>
      <c r="U44" s="7"/>
      <c r="V44" s="6">
        <v>532.94000000000005</v>
      </c>
      <c r="W44" s="7"/>
      <c r="X44" s="6">
        <v>17.989999999999998</v>
      </c>
      <c r="Y44" s="7"/>
      <c r="Z44" s="6">
        <v>0</v>
      </c>
      <c r="AA44" s="7"/>
      <c r="AB44" s="6">
        <v>0</v>
      </c>
      <c r="AC44" s="7"/>
      <c r="AD44" s="6">
        <v>0</v>
      </c>
    </row>
    <row r="45" spans="1:30" x14ac:dyDescent="0.25">
      <c r="A45" s="2"/>
      <c r="B45" s="2"/>
      <c r="C45" s="2"/>
      <c r="D45" s="2"/>
      <c r="E45" s="2"/>
      <c r="F45" s="2"/>
      <c r="G45" s="2" t="s">
        <v>127</v>
      </c>
      <c r="H45" s="6">
        <v>1976.56</v>
      </c>
      <c r="I45" s="7"/>
      <c r="J45" s="6">
        <v>1915.11</v>
      </c>
      <c r="K45" s="7"/>
      <c r="L45" s="6">
        <v>1981.96</v>
      </c>
      <c r="M45" s="7"/>
      <c r="N45" s="6">
        <v>2002.93</v>
      </c>
      <c r="O45" s="7"/>
      <c r="P45" s="6">
        <v>1400.46</v>
      </c>
      <c r="Q45" s="7"/>
      <c r="R45" s="6">
        <v>1708.63</v>
      </c>
      <c r="S45" s="7"/>
      <c r="T45" s="6">
        <v>1508.27</v>
      </c>
      <c r="U45" s="7"/>
      <c r="V45" s="6">
        <v>684.17</v>
      </c>
      <c r="W45" s="7"/>
      <c r="X45" s="6">
        <v>1599.29</v>
      </c>
      <c r="Y45" s="7"/>
      <c r="Z45" s="6">
        <v>1960.43</v>
      </c>
      <c r="AA45" s="7"/>
      <c r="AB45" s="6">
        <v>1245.24</v>
      </c>
      <c r="AC45" s="7"/>
      <c r="AD45" s="6">
        <v>1819.84</v>
      </c>
    </row>
    <row r="46" spans="1:30" ht="15.75" thickBot="1" x14ac:dyDescent="0.3">
      <c r="A46" s="2"/>
      <c r="B46" s="2"/>
      <c r="C46" s="2"/>
      <c r="D46" s="2"/>
      <c r="E46" s="2"/>
      <c r="F46" s="2"/>
      <c r="G46" s="2" t="s">
        <v>128</v>
      </c>
      <c r="H46" s="9">
        <v>9368.06</v>
      </c>
      <c r="I46" s="7"/>
      <c r="J46" s="9">
        <v>1333.02</v>
      </c>
      <c r="K46" s="7"/>
      <c r="L46" s="9">
        <v>4862.8</v>
      </c>
      <c r="M46" s="7"/>
      <c r="N46" s="9">
        <v>4180.41</v>
      </c>
      <c r="O46" s="7"/>
      <c r="P46" s="9">
        <v>9.99</v>
      </c>
      <c r="Q46" s="7"/>
      <c r="R46" s="9">
        <v>233.33</v>
      </c>
      <c r="S46" s="7"/>
      <c r="T46" s="9">
        <v>3438.88</v>
      </c>
      <c r="U46" s="7"/>
      <c r="V46" s="9">
        <v>9.99</v>
      </c>
      <c r="W46" s="7"/>
      <c r="X46" s="9">
        <v>1538.27</v>
      </c>
      <c r="Y46" s="7"/>
      <c r="Z46" s="9">
        <v>4979.59</v>
      </c>
      <c r="AA46" s="7"/>
      <c r="AB46" s="9">
        <v>9.99</v>
      </c>
      <c r="AC46" s="7"/>
      <c r="AD46" s="9">
        <v>4363.09</v>
      </c>
    </row>
    <row r="47" spans="1:30" ht="15.75" thickBot="1" x14ac:dyDescent="0.3">
      <c r="A47" s="2"/>
      <c r="B47" s="2"/>
      <c r="C47" s="2"/>
      <c r="D47" s="2"/>
      <c r="E47" s="2"/>
      <c r="F47" s="2" t="s">
        <v>129</v>
      </c>
      <c r="G47" s="2"/>
      <c r="H47" s="11">
        <f>ROUND(SUM(H43:H46),5)</f>
        <v>11562.61</v>
      </c>
      <c r="I47" s="7"/>
      <c r="J47" s="11">
        <f>ROUND(SUM(J43:J46),5)</f>
        <v>3466.12</v>
      </c>
      <c r="K47" s="7"/>
      <c r="L47" s="11">
        <f>ROUND(SUM(L43:L46),5)</f>
        <v>6844.76</v>
      </c>
      <c r="M47" s="7"/>
      <c r="N47" s="11">
        <f>ROUND(SUM(N43:N46),5)</f>
        <v>6231.23</v>
      </c>
      <c r="O47" s="7"/>
      <c r="P47" s="11">
        <f>ROUND(SUM(P43:P46),5)</f>
        <v>1499.74</v>
      </c>
      <c r="Q47" s="7"/>
      <c r="R47" s="11">
        <f>ROUND(SUM(R43:R46),5)</f>
        <v>2630.95</v>
      </c>
      <c r="S47" s="7"/>
      <c r="T47" s="11">
        <f>ROUND(SUM(T43:T46),5)</f>
        <v>4965.1400000000003</v>
      </c>
      <c r="U47" s="7"/>
      <c r="V47" s="11">
        <f>ROUND(SUM(V43:V46),5)</f>
        <v>1227.0999999999999</v>
      </c>
      <c r="W47" s="7"/>
      <c r="X47" s="11">
        <f>ROUND(SUM(X43:X46),5)</f>
        <v>3155.55</v>
      </c>
      <c r="Y47" s="7"/>
      <c r="Z47" s="11">
        <f>ROUND(SUM(Z43:Z46),5)</f>
        <v>6940.02</v>
      </c>
      <c r="AA47" s="7"/>
      <c r="AB47" s="11">
        <f>ROUND(SUM(AB43:AB46),5)</f>
        <v>1255.23</v>
      </c>
      <c r="AC47" s="7"/>
      <c r="AD47" s="11">
        <f>ROUND(SUM(AD43:AD46),5)</f>
        <v>6182.93</v>
      </c>
    </row>
    <row r="48" spans="1:30" ht="15.75" thickBot="1" x14ac:dyDescent="0.3">
      <c r="A48" s="2"/>
      <c r="B48" s="2"/>
      <c r="C48" s="2"/>
      <c r="D48" s="2"/>
      <c r="E48" s="2" t="s">
        <v>130</v>
      </c>
      <c r="F48" s="2"/>
      <c r="G48" s="2"/>
      <c r="H48" s="10">
        <f>ROUND(H42+H47,5)</f>
        <v>11562.61</v>
      </c>
      <c r="I48" s="7"/>
      <c r="J48" s="10">
        <f>ROUND(J42+J47,5)</f>
        <v>3466.12</v>
      </c>
      <c r="K48" s="7"/>
      <c r="L48" s="10">
        <f>ROUND(L42+L47,5)</f>
        <v>6844.76</v>
      </c>
      <c r="M48" s="7"/>
      <c r="N48" s="10">
        <f>ROUND(N42+N47,5)</f>
        <v>6231.23</v>
      </c>
      <c r="O48" s="7"/>
      <c r="P48" s="10">
        <f>ROUND(P42+P47,5)</f>
        <v>1499.74</v>
      </c>
      <c r="Q48" s="7"/>
      <c r="R48" s="10">
        <f>ROUND(R42+R47,5)</f>
        <v>2630.95</v>
      </c>
      <c r="S48" s="7"/>
      <c r="T48" s="10">
        <f>ROUND(T42+T47,5)</f>
        <v>4965.1400000000003</v>
      </c>
      <c r="U48" s="7"/>
      <c r="V48" s="10">
        <f>ROUND(V42+V47,5)</f>
        <v>1227.0999999999999</v>
      </c>
      <c r="W48" s="7"/>
      <c r="X48" s="10">
        <f>ROUND(X42+X47,5)</f>
        <v>3155.55</v>
      </c>
      <c r="Y48" s="7"/>
      <c r="Z48" s="10">
        <f>ROUND(Z42+Z47,5)</f>
        <v>6940.02</v>
      </c>
      <c r="AA48" s="7"/>
      <c r="AB48" s="10">
        <f>ROUND(AB42+AB47,5)</f>
        <v>1255.23</v>
      </c>
      <c r="AC48" s="7"/>
      <c r="AD48" s="10">
        <f>ROUND(AD42+AD47,5)</f>
        <v>6182.93</v>
      </c>
    </row>
    <row r="49" spans="1:30" x14ac:dyDescent="0.25">
      <c r="A49" s="2"/>
      <c r="B49" s="2"/>
      <c r="C49" s="2"/>
      <c r="D49" s="2" t="s">
        <v>131</v>
      </c>
      <c r="E49" s="2"/>
      <c r="F49" s="2"/>
      <c r="G49" s="2"/>
      <c r="H49" s="6">
        <f>ROUND(H41+H48,5)</f>
        <v>11562.61</v>
      </c>
      <c r="I49" s="7"/>
      <c r="J49" s="6">
        <f>ROUND(J41+J48,5)</f>
        <v>3466.12</v>
      </c>
      <c r="K49" s="7"/>
      <c r="L49" s="6">
        <f>ROUND(L41+L48,5)</f>
        <v>6844.76</v>
      </c>
      <c r="M49" s="7"/>
      <c r="N49" s="6">
        <f>ROUND(N41+N48,5)</f>
        <v>6231.23</v>
      </c>
      <c r="O49" s="7"/>
      <c r="P49" s="6">
        <f>ROUND(P41+P48,5)</f>
        <v>1499.74</v>
      </c>
      <c r="Q49" s="7"/>
      <c r="R49" s="6">
        <f>ROUND(R41+R48,5)</f>
        <v>2630.95</v>
      </c>
      <c r="S49" s="7"/>
      <c r="T49" s="6">
        <f>ROUND(T41+T48,5)</f>
        <v>4965.1400000000003</v>
      </c>
      <c r="U49" s="7"/>
      <c r="V49" s="6">
        <f>ROUND(V41+V48,5)</f>
        <v>1227.0999999999999</v>
      </c>
      <c r="W49" s="7"/>
      <c r="X49" s="6">
        <f>ROUND(X41+X48,5)</f>
        <v>3155.55</v>
      </c>
      <c r="Y49" s="7"/>
      <c r="Z49" s="6">
        <f>ROUND(Z41+Z48,5)</f>
        <v>6940.02</v>
      </c>
      <c r="AA49" s="7"/>
      <c r="AB49" s="6">
        <f>ROUND(AB41+AB48,5)</f>
        <v>1255.23</v>
      </c>
      <c r="AC49" s="7"/>
      <c r="AD49" s="6">
        <f>ROUND(AD41+AD48,5)</f>
        <v>6182.93</v>
      </c>
    </row>
    <row r="50" spans="1:30" x14ac:dyDescent="0.25">
      <c r="A50" s="2"/>
      <c r="B50" s="2"/>
      <c r="C50" s="2"/>
      <c r="D50" s="2" t="s">
        <v>132</v>
      </c>
      <c r="E50" s="2"/>
      <c r="F50" s="2"/>
      <c r="G50" s="2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6"/>
      <c r="AA50" s="7"/>
      <c r="AB50" s="6"/>
      <c r="AC50" s="7"/>
      <c r="AD50" s="6"/>
    </row>
    <row r="51" spans="1:30" x14ac:dyDescent="0.25">
      <c r="A51" s="2"/>
      <c r="B51" s="2"/>
      <c r="C51" s="2"/>
      <c r="D51" s="2"/>
      <c r="E51" s="2" t="s">
        <v>133</v>
      </c>
      <c r="F51" s="2"/>
      <c r="G51" s="2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  <c r="AB51" s="6"/>
      <c r="AC51" s="7"/>
      <c r="AD51" s="6"/>
    </row>
    <row r="52" spans="1:30" x14ac:dyDescent="0.25">
      <c r="A52" s="2"/>
      <c r="B52" s="2"/>
      <c r="C52" s="2"/>
      <c r="D52" s="2"/>
      <c r="E52" s="2"/>
      <c r="F52" s="2" t="s">
        <v>134</v>
      </c>
      <c r="G52" s="2"/>
      <c r="H52" s="6">
        <v>66.27</v>
      </c>
      <c r="I52" s="7"/>
      <c r="J52" s="6">
        <v>555.37</v>
      </c>
      <c r="K52" s="7"/>
      <c r="L52" s="6">
        <v>313.41000000000003</v>
      </c>
      <c r="M52" s="7"/>
      <c r="N52" s="6">
        <v>203.41</v>
      </c>
      <c r="O52" s="7"/>
      <c r="P52" s="6">
        <v>157.68</v>
      </c>
      <c r="Q52" s="7"/>
      <c r="R52" s="6">
        <v>257.68</v>
      </c>
      <c r="S52" s="7"/>
      <c r="T52" s="6">
        <v>277.68</v>
      </c>
      <c r="U52" s="7"/>
      <c r="V52" s="6">
        <v>342.68</v>
      </c>
      <c r="W52" s="7"/>
      <c r="X52" s="6">
        <v>392.68</v>
      </c>
      <c r="Y52" s="7"/>
      <c r="Z52" s="6">
        <v>706.98</v>
      </c>
      <c r="AA52" s="7"/>
      <c r="AB52" s="6">
        <v>871.98</v>
      </c>
      <c r="AC52" s="7"/>
      <c r="AD52" s="6">
        <v>861.98</v>
      </c>
    </row>
    <row r="53" spans="1:30" ht="15.75" thickBot="1" x14ac:dyDescent="0.3">
      <c r="A53" s="2"/>
      <c r="B53" s="2"/>
      <c r="C53" s="2"/>
      <c r="D53" s="2"/>
      <c r="E53" s="2"/>
      <c r="F53" s="2" t="s">
        <v>135</v>
      </c>
      <c r="G53" s="2"/>
      <c r="H53" s="8">
        <v>0</v>
      </c>
      <c r="I53" s="7"/>
      <c r="J53" s="8">
        <v>0</v>
      </c>
      <c r="K53" s="7"/>
      <c r="L53" s="8">
        <v>0</v>
      </c>
      <c r="M53" s="7"/>
      <c r="N53" s="8">
        <v>0</v>
      </c>
      <c r="O53" s="7"/>
      <c r="P53" s="8">
        <v>0</v>
      </c>
      <c r="Q53" s="7"/>
      <c r="R53" s="8">
        <v>0</v>
      </c>
      <c r="S53" s="7"/>
      <c r="T53" s="8">
        <v>0</v>
      </c>
      <c r="U53" s="7"/>
      <c r="V53" s="8">
        <v>0</v>
      </c>
      <c r="W53" s="7"/>
      <c r="X53" s="8">
        <v>0</v>
      </c>
      <c r="Y53" s="7"/>
      <c r="Z53" s="8">
        <v>265</v>
      </c>
      <c r="AA53" s="7"/>
      <c r="AB53" s="8">
        <v>330</v>
      </c>
      <c r="AC53" s="7"/>
      <c r="AD53" s="8">
        <v>430</v>
      </c>
    </row>
    <row r="54" spans="1:30" x14ac:dyDescent="0.25">
      <c r="A54" s="2"/>
      <c r="B54" s="2"/>
      <c r="C54" s="2"/>
      <c r="D54" s="2"/>
      <c r="E54" s="2" t="s">
        <v>136</v>
      </c>
      <c r="F54" s="2"/>
      <c r="G54" s="2"/>
      <c r="H54" s="6">
        <f>ROUND(SUM(H51:H53),5)</f>
        <v>66.27</v>
      </c>
      <c r="I54" s="7"/>
      <c r="J54" s="6">
        <f>ROUND(SUM(J51:J53),5)</f>
        <v>555.37</v>
      </c>
      <c r="K54" s="7"/>
      <c r="L54" s="6">
        <f>ROUND(SUM(L51:L53),5)</f>
        <v>313.41000000000003</v>
      </c>
      <c r="M54" s="7"/>
      <c r="N54" s="6">
        <f>ROUND(SUM(N51:N53),5)</f>
        <v>203.41</v>
      </c>
      <c r="O54" s="7"/>
      <c r="P54" s="6">
        <f>ROUND(SUM(P51:P53),5)</f>
        <v>157.68</v>
      </c>
      <c r="Q54" s="7"/>
      <c r="R54" s="6">
        <f>ROUND(SUM(R51:R53),5)</f>
        <v>257.68</v>
      </c>
      <c r="S54" s="7"/>
      <c r="T54" s="6">
        <f>ROUND(SUM(T51:T53),5)</f>
        <v>277.68</v>
      </c>
      <c r="U54" s="7"/>
      <c r="V54" s="6">
        <f>ROUND(SUM(V51:V53),5)</f>
        <v>342.68</v>
      </c>
      <c r="W54" s="7"/>
      <c r="X54" s="6">
        <f>ROUND(SUM(X51:X53),5)</f>
        <v>392.68</v>
      </c>
      <c r="Y54" s="7"/>
      <c r="Z54" s="6">
        <f>ROUND(SUM(Z51:Z53),5)</f>
        <v>971.98</v>
      </c>
      <c r="AA54" s="7"/>
      <c r="AB54" s="6">
        <f>ROUND(SUM(AB51:AB53),5)</f>
        <v>1201.98</v>
      </c>
      <c r="AC54" s="7"/>
      <c r="AD54" s="6">
        <f>ROUND(SUM(AD51:AD53),5)</f>
        <v>1291.98</v>
      </c>
    </row>
    <row r="55" spans="1:30" x14ac:dyDescent="0.25">
      <c r="A55" s="2"/>
      <c r="B55" s="2"/>
      <c r="C55" s="2"/>
      <c r="D55" s="2"/>
      <c r="E55" s="2" t="s">
        <v>137</v>
      </c>
      <c r="F55" s="2"/>
      <c r="G55" s="2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  <c r="AB55" s="6"/>
      <c r="AC55" s="7"/>
      <c r="AD55" s="6"/>
    </row>
    <row r="56" spans="1:30" x14ac:dyDescent="0.25">
      <c r="A56" s="2"/>
      <c r="B56" s="2"/>
      <c r="C56" s="2"/>
      <c r="D56" s="2"/>
      <c r="E56" s="2"/>
      <c r="F56" s="2" t="s">
        <v>169</v>
      </c>
      <c r="G56" s="2"/>
      <c r="H56" s="6">
        <v>-35</v>
      </c>
      <c r="I56" s="7"/>
      <c r="J56" s="6">
        <v>-65</v>
      </c>
      <c r="K56" s="7"/>
      <c r="L56" s="6">
        <v>10</v>
      </c>
      <c r="M56" s="7"/>
      <c r="N56" s="6">
        <v>25</v>
      </c>
      <c r="O56" s="7"/>
      <c r="P56" s="6">
        <v>25</v>
      </c>
      <c r="Q56" s="7"/>
      <c r="R56" s="6">
        <v>0</v>
      </c>
      <c r="S56" s="7"/>
      <c r="T56" s="6">
        <v>0</v>
      </c>
      <c r="U56" s="7"/>
      <c r="V56" s="6">
        <v>0</v>
      </c>
      <c r="W56" s="7"/>
      <c r="X56" s="6">
        <v>0</v>
      </c>
      <c r="Y56" s="7"/>
      <c r="Z56" s="6">
        <v>0</v>
      </c>
      <c r="AA56" s="7"/>
      <c r="AB56" s="6">
        <v>0</v>
      </c>
      <c r="AC56" s="7"/>
      <c r="AD56" s="6">
        <v>0</v>
      </c>
    </row>
    <row r="57" spans="1:30" ht="15.75" thickBot="1" x14ac:dyDescent="0.3">
      <c r="A57" s="2"/>
      <c r="B57" s="2"/>
      <c r="C57" s="2"/>
      <c r="D57" s="2"/>
      <c r="E57" s="2"/>
      <c r="F57" s="2" t="s">
        <v>170</v>
      </c>
      <c r="G57" s="2"/>
      <c r="H57" s="8">
        <v>12829.06</v>
      </c>
      <c r="I57" s="7"/>
      <c r="J57" s="8">
        <v>12149.44</v>
      </c>
      <c r="K57" s="7"/>
      <c r="L57" s="8">
        <v>11504.21</v>
      </c>
      <c r="M57" s="7"/>
      <c r="N57" s="8">
        <v>10950.08</v>
      </c>
      <c r="O57" s="7"/>
      <c r="P57" s="8">
        <v>11358.01</v>
      </c>
      <c r="Q57" s="7"/>
      <c r="R57" s="8">
        <v>11698.29</v>
      </c>
      <c r="S57" s="7"/>
      <c r="T57" s="8">
        <v>12577.59</v>
      </c>
      <c r="U57" s="7"/>
      <c r="V57" s="8">
        <v>12247.2</v>
      </c>
      <c r="W57" s="7"/>
      <c r="X57" s="8">
        <v>10577.58</v>
      </c>
      <c r="Y57" s="7"/>
      <c r="Z57" s="8">
        <v>8140.28</v>
      </c>
      <c r="AA57" s="7"/>
      <c r="AB57" s="8">
        <v>7678.34</v>
      </c>
      <c r="AC57" s="7"/>
      <c r="AD57" s="8">
        <v>8809.74</v>
      </c>
    </row>
    <row r="58" spans="1:30" x14ac:dyDescent="0.25">
      <c r="A58" s="2"/>
      <c r="B58" s="2"/>
      <c r="C58" s="2"/>
      <c r="D58" s="2"/>
      <c r="E58" s="2" t="s">
        <v>171</v>
      </c>
      <c r="F58" s="2"/>
      <c r="G58" s="2"/>
      <c r="H58" s="6">
        <f>ROUND(SUM(H55:H57),5)</f>
        <v>12794.06</v>
      </c>
      <c r="I58" s="7"/>
      <c r="J58" s="6">
        <f>ROUND(SUM(J55:J57),5)</f>
        <v>12084.44</v>
      </c>
      <c r="K58" s="7"/>
      <c r="L58" s="6">
        <f>ROUND(SUM(L55:L57),5)</f>
        <v>11514.21</v>
      </c>
      <c r="M58" s="7"/>
      <c r="N58" s="6">
        <f>ROUND(SUM(N55:N57),5)</f>
        <v>10975.08</v>
      </c>
      <c r="O58" s="7"/>
      <c r="P58" s="6">
        <f>ROUND(SUM(P55:P57),5)</f>
        <v>11383.01</v>
      </c>
      <c r="Q58" s="7"/>
      <c r="R58" s="6">
        <f>ROUND(SUM(R55:R57),5)</f>
        <v>11698.29</v>
      </c>
      <c r="S58" s="7"/>
      <c r="T58" s="6">
        <f>ROUND(SUM(T55:T57),5)</f>
        <v>12577.59</v>
      </c>
      <c r="U58" s="7"/>
      <c r="V58" s="6">
        <f>ROUND(SUM(V55:V57),5)</f>
        <v>12247.2</v>
      </c>
      <c r="W58" s="7"/>
      <c r="X58" s="6">
        <f>ROUND(SUM(X55:X57),5)</f>
        <v>10577.58</v>
      </c>
      <c r="Y58" s="7"/>
      <c r="Z58" s="6">
        <f>ROUND(SUM(Z55:Z57),5)</f>
        <v>8140.28</v>
      </c>
      <c r="AA58" s="7"/>
      <c r="AB58" s="6">
        <f>ROUND(SUM(AB55:AB57),5)</f>
        <v>7678.34</v>
      </c>
      <c r="AC58" s="7"/>
      <c r="AD58" s="6">
        <f>ROUND(SUM(AD55:AD57),5)</f>
        <v>8809.74</v>
      </c>
    </row>
    <row r="59" spans="1:30" x14ac:dyDescent="0.25">
      <c r="A59" s="2"/>
      <c r="B59" s="2"/>
      <c r="C59" s="2"/>
      <c r="D59" s="2"/>
      <c r="E59" s="2" t="s">
        <v>172</v>
      </c>
      <c r="F59" s="2"/>
      <c r="G59" s="2"/>
      <c r="H59" s="6">
        <v>1501.85</v>
      </c>
      <c r="I59" s="7"/>
      <c r="J59" s="6">
        <v>1556.22</v>
      </c>
      <c r="K59" s="7"/>
      <c r="L59" s="6">
        <v>1556.07</v>
      </c>
      <c r="M59" s="7"/>
      <c r="N59" s="6">
        <v>0</v>
      </c>
      <c r="O59" s="7"/>
      <c r="P59" s="6">
        <v>1559.79</v>
      </c>
      <c r="Q59" s="7"/>
      <c r="R59" s="6">
        <v>1526.25</v>
      </c>
      <c r="S59" s="7"/>
      <c r="T59" s="6">
        <v>1530.28</v>
      </c>
      <c r="U59" s="7"/>
      <c r="V59" s="6">
        <v>1538.22</v>
      </c>
      <c r="W59" s="7"/>
      <c r="X59" s="6">
        <v>3084.76</v>
      </c>
      <c r="Y59" s="7"/>
      <c r="Z59" s="6">
        <v>0</v>
      </c>
      <c r="AA59" s="7"/>
      <c r="AB59" s="6">
        <v>1221.9100000000001</v>
      </c>
      <c r="AC59" s="7"/>
      <c r="AD59" s="6">
        <v>0</v>
      </c>
    </row>
    <row r="60" spans="1:30" x14ac:dyDescent="0.25">
      <c r="A60" s="2"/>
      <c r="B60" s="2"/>
      <c r="C60" s="2"/>
      <c r="D60" s="2"/>
      <c r="E60" s="2" t="s">
        <v>173</v>
      </c>
      <c r="F60" s="2"/>
      <c r="G60" s="2"/>
      <c r="H60" s="6">
        <v>-105.89</v>
      </c>
      <c r="I60" s="7"/>
      <c r="J60" s="6">
        <v>-158.84</v>
      </c>
      <c r="K60" s="7"/>
      <c r="L60" s="6">
        <v>-211.79</v>
      </c>
      <c r="M60" s="7"/>
      <c r="N60" s="6">
        <v>0.01</v>
      </c>
      <c r="O60" s="7"/>
      <c r="P60" s="6">
        <v>0.02</v>
      </c>
      <c r="Q60" s="7"/>
      <c r="R60" s="6">
        <v>0.03</v>
      </c>
      <c r="S60" s="7"/>
      <c r="T60" s="6">
        <v>0.04</v>
      </c>
      <c r="U60" s="7"/>
      <c r="V60" s="6">
        <v>0.05</v>
      </c>
      <c r="W60" s="7"/>
      <c r="X60" s="6">
        <v>0.05</v>
      </c>
      <c r="Y60" s="7"/>
      <c r="Z60" s="6">
        <v>0</v>
      </c>
      <c r="AA60" s="7"/>
      <c r="AB60" s="6">
        <v>0</v>
      </c>
      <c r="AC60" s="7"/>
      <c r="AD60" s="6">
        <v>0</v>
      </c>
    </row>
    <row r="61" spans="1:30" x14ac:dyDescent="0.25">
      <c r="A61" s="2"/>
      <c r="B61" s="2"/>
      <c r="C61" s="2"/>
      <c r="D61" s="2"/>
      <c r="E61" s="2" t="s">
        <v>138</v>
      </c>
      <c r="F61" s="2"/>
      <c r="G61" s="2"/>
      <c r="H61" s="6">
        <v>82.15</v>
      </c>
      <c r="I61" s="7"/>
      <c r="J61" s="6">
        <v>70.11</v>
      </c>
      <c r="K61" s="7"/>
      <c r="L61" s="6">
        <v>71.83</v>
      </c>
      <c r="M61" s="7"/>
      <c r="N61" s="6">
        <v>203.45</v>
      </c>
      <c r="O61" s="7"/>
      <c r="P61" s="6">
        <v>3.42</v>
      </c>
      <c r="Q61" s="7"/>
      <c r="R61" s="6">
        <v>3.42</v>
      </c>
      <c r="S61" s="7"/>
      <c r="T61" s="6">
        <v>14.98</v>
      </c>
      <c r="U61" s="7"/>
      <c r="V61" s="6">
        <v>23.43</v>
      </c>
      <c r="W61" s="7"/>
      <c r="X61" s="6">
        <v>-168.57</v>
      </c>
      <c r="Y61" s="7"/>
      <c r="Z61" s="6">
        <v>248</v>
      </c>
      <c r="AA61" s="7"/>
      <c r="AB61" s="6">
        <v>2.41</v>
      </c>
      <c r="AC61" s="7"/>
      <c r="AD61" s="6">
        <v>7.24</v>
      </c>
    </row>
    <row r="62" spans="1:30" ht="15.75" thickBot="1" x14ac:dyDescent="0.3">
      <c r="A62" s="2"/>
      <c r="B62" s="2"/>
      <c r="C62" s="2"/>
      <c r="D62" s="2"/>
      <c r="E62" s="2" t="s">
        <v>139</v>
      </c>
      <c r="F62" s="2"/>
      <c r="G62" s="2"/>
      <c r="H62" s="9">
        <v>0</v>
      </c>
      <c r="I62" s="7"/>
      <c r="J62" s="9">
        <v>600</v>
      </c>
      <c r="K62" s="7"/>
      <c r="L62" s="9">
        <v>750</v>
      </c>
      <c r="M62" s="7"/>
      <c r="N62" s="9">
        <v>0</v>
      </c>
      <c r="O62" s="7"/>
      <c r="P62" s="9">
        <v>0</v>
      </c>
      <c r="Q62" s="7"/>
      <c r="R62" s="9">
        <v>75</v>
      </c>
      <c r="S62" s="7"/>
      <c r="T62" s="9">
        <v>0</v>
      </c>
      <c r="U62" s="7"/>
      <c r="V62" s="9">
        <v>0</v>
      </c>
      <c r="W62" s="7"/>
      <c r="X62" s="9">
        <v>0</v>
      </c>
      <c r="Y62" s="7"/>
      <c r="Z62" s="9">
        <v>40</v>
      </c>
      <c r="AA62" s="7"/>
      <c r="AB62" s="9">
        <v>600</v>
      </c>
      <c r="AC62" s="7"/>
      <c r="AD62" s="9">
        <v>1500</v>
      </c>
    </row>
    <row r="63" spans="1:30" ht="15.75" thickBot="1" x14ac:dyDescent="0.3">
      <c r="A63" s="2"/>
      <c r="B63" s="2"/>
      <c r="C63" s="2"/>
      <c r="D63" s="2" t="s">
        <v>140</v>
      </c>
      <c r="E63" s="2"/>
      <c r="F63" s="2"/>
      <c r="G63" s="2"/>
      <c r="H63" s="10">
        <f>ROUND(H50+H54+SUM(H58:H62),5)</f>
        <v>14338.44</v>
      </c>
      <c r="I63" s="7"/>
      <c r="J63" s="10">
        <f>ROUND(J50+J54+SUM(J58:J62),5)</f>
        <v>14707.3</v>
      </c>
      <c r="K63" s="7"/>
      <c r="L63" s="10">
        <f>ROUND(L50+L54+SUM(L58:L62),5)</f>
        <v>13993.73</v>
      </c>
      <c r="M63" s="7"/>
      <c r="N63" s="10">
        <f>ROUND(N50+N54+SUM(N58:N62),5)</f>
        <v>11381.95</v>
      </c>
      <c r="O63" s="7"/>
      <c r="P63" s="10">
        <f>ROUND(P50+P54+SUM(P58:P62),5)</f>
        <v>13103.92</v>
      </c>
      <c r="Q63" s="7"/>
      <c r="R63" s="10">
        <f>ROUND(R50+R54+SUM(R58:R62),5)</f>
        <v>13560.67</v>
      </c>
      <c r="S63" s="7"/>
      <c r="T63" s="10">
        <f>ROUND(T50+T54+SUM(T58:T62),5)</f>
        <v>14400.57</v>
      </c>
      <c r="U63" s="7"/>
      <c r="V63" s="10">
        <f>ROUND(V50+V54+SUM(V58:V62),5)</f>
        <v>14151.58</v>
      </c>
      <c r="W63" s="7"/>
      <c r="X63" s="10">
        <f>ROUND(X50+X54+SUM(X58:X62),5)</f>
        <v>13886.5</v>
      </c>
      <c r="Y63" s="7"/>
      <c r="Z63" s="10">
        <f>ROUND(Z50+Z54+SUM(Z58:Z62),5)</f>
        <v>9400.26</v>
      </c>
      <c r="AA63" s="7"/>
      <c r="AB63" s="10">
        <f>ROUND(AB50+AB54+SUM(AB58:AB62),5)</f>
        <v>10704.64</v>
      </c>
      <c r="AC63" s="7"/>
      <c r="AD63" s="10">
        <f>ROUND(AD50+AD54+SUM(AD58:AD62),5)</f>
        <v>11608.96</v>
      </c>
    </row>
    <row r="64" spans="1:30" x14ac:dyDescent="0.25">
      <c r="A64" s="2"/>
      <c r="B64" s="2"/>
      <c r="C64" s="2" t="s">
        <v>141</v>
      </c>
      <c r="D64" s="2"/>
      <c r="E64" s="2"/>
      <c r="F64" s="2"/>
      <c r="G64" s="2"/>
      <c r="H64" s="6">
        <f>ROUND(H37+H40+H49+H63,5)</f>
        <v>35569.54</v>
      </c>
      <c r="I64" s="7"/>
      <c r="J64" s="6">
        <f>ROUND(J37+J40+J49+J63,5)</f>
        <v>30037.13</v>
      </c>
      <c r="K64" s="7"/>
      <c r="L64" s="6">
        <f>ROUND(L37+L40+L49+L63,5)</f>
        <v>32005.33</v>
      </c>
      <c r="M64" s="7"/>
      <c r="N64" s="6">
        <f>ROUND(N37+N40+N49+N63,5)</f>
        <v>11598.69</v>
      </c>
      <c r="O64" s="7"/>
      <c r="P64" s="6">
        <f>ROUND(P37+P40+P49+P63,5)</f>
        <v>8306.82</v>
      </c>
      <c r="Q64" s="7"/>
      <c r="R64" s="6">
        <f>ROUND(R37+R40+R49+R63,5)</f>
        <v>20156.099999999999</v>
      </c>
      <c r="S64" s="7"/>
      <c r="T64" s="6">
        <f>ROUND(T37+T40+T49+T63,5)</f>
        <v>17537.990000000002</v>
      </c>
      <c r="U64" s="7"/>
      <c r="V64" s="6">
        <f>ROUND(V37+V40+V49+V63,5)</f>
        <v>14796.67</v>
      </c>
      <c r="W64" s="7"/>
      <c r="X64" s="6">
        <f>ROUND(X37+X40+X49+X63,5)</f>
        <v>26731.83</v>
      </c>
      <c r="Y64" s="7"/>
      <c r="Z64" s="6">
        <f>ROUND(Z37+Z40+Z49+Z63,5)</f>
        <v>27629.85</v>
      </c>
      <c r="AA64" s="7"/>
      <c r="AB64" s="6">
        <f>ROUND(AB37+AB40+AB49+AB63,5)</f>
        <v>22515.8</v>
      </c>
      <c r="AC64" s="7"/>
      <c r="AD64" s="6">
        <f>ROUND(AD37+AD40+AD49+AD63,5)</f>
        <v>25074.48</v>
      </c>
    </row>
    <row r="65" spans="1:30" x14ac:dyDescent="0.25">
      <c r="A65" s="2"/>
      <c r="B65" s="2"/>
      <c r="C65" s="2" t="s">
        <v>142</v>
      </c>
      <c r="D65" s="2"/>
      <c r="E65" s="2"/>
      <c r="F65" s="2"/>
      <c r="G65" s="2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  <c r="AB65" s="6"/>
      <c r="AC65" s="7"/>
      <c r="AD65" s="6"/>
    </row>
    <row r="66" spans="1:30" ht="15.75" thickBot="1" x14ac:dyDescent="0.3">
      <c r="A66" s="2"/>
      <c r="B66" s="2"/>
      <c r="C66" s="2"/>
      <c r="D66" s="2" t="s">
        <v>143</v>
      </c>
      <c r="E66" s="2"/>
      <c r="F66" s="2"/>
      <c r="G66" s="2"/>
      <c r="H66" s="9">
        <v>9330.1</v>
      </c>
      <c r="I66" s="7"/>
      <c r="J66" s="9">
        <v>9294.7999999999993</v>
      </c>
      <c r="K66" s="7"/>
      <c r="L66" s="9">
        <v>9259.5</v>
      </c>
      <c r="M66" s="7"/>
      <c r="N66" s="9">
        <v>9224.2000000000007</v>
      </c>
      <c r="O66" s="7"/>
      <c r="P66" s="9">
        <v>9126.15</v>
      </c>
      <c r="Q66" s="7"/>
      <c r="R66" s="9">
        <v>9028.1</v>
      </c>
      <c r="S66" s="7"/>
      <c r="T66" s="9">
        <v>8930.0499999999993</v>
      </c>
      <c r="U66" s="7"/>
      <c r="V66" s="9">
        <v>8832</v>
      </c>
      <c r="W66" s="7"/>
      <c r="X66" s="9">
        <v>8733.9500000000007</v>
      </c>
      <c r="Y66" s="7"/>
      <c r="Z66" s="9">
        <v>8635.9</v>
      </c>
      <c r="AA66" s="7"/>
      <c r="AB66" s="9">
        <v>8537.85</v>
      </c>
      <c r="AC66" s="7"/>
      <c r="AD66" s="9">
        <v>8439.7999999999993</v>
      </c>
    </row>
    <row r="67" spans="1:30" ht="15.75" thickBot="1" x14ac:dyDescent="0.3">
      <c r="A67" s="2"/>
      <c r="B67" s="2"/>
      <c r="C67" s="2" t="s">
        <v>144</v>
      </c>
      <c r="D67" s="2"/>
      <c r="E67" s="2"/>
      <c r="F67" s="2"/>
      <c r="G67" s="2"/>
      <c r="H67" s="10">
        <f>ROUND(SUM(H65:H66),5)</f>
        <v>9330.1</v>
      </c>
      <c r="I67" s="7"/>
      <c r="J67" s="10">
        <f>ROUND(SUM(J65:J66),5)</f>
        <v>9294.7999999999993</v>
      </c>
      <c r="K67" s="7"/>
      <c r="L67" s="10">
        <f>ROUND(SUM(L65:L66),5)</f>
        <v>9259.5</v>
      </c>
      <c r="M67" s="7"/>
      <c r="N67" s="10">
        <f>ROUND(SUM(N65:N66),5)</f>
        <v>9224.2000000000007</v>
      </c>
      <c r="O67" s="7"/>
      <c r="P67" s="10">
        <f>ROUND(SUM(P65:P66),5)</f>
        <v>9126.15</v>
      </c>
      <c r="Q67" s="7"/>
      <c r="R67" s="10">
        <f>ROUND(SUM(R65:R66),5)</f>
        <v>9028.1</v>
      </c>
      <c r="S67" s="7"/>
      <c r="T67" s="10">
        <f>ROUND(SUM(T65:T66),5)</f>
        <v>8930.0499999999993</v>
      </c>
      <c r="U67" s="7"/>
      <c r="V67" s="10">
        <f>ROUND(SUM(V65:V66),5)</f>
        <v>8832</v>
      </c>
      <c r="W67" s="7"/>
      <c r="X67" s="10">
        <f>ROUND(SUM(X65:X66),5)</f>
        <v>8733.9500000000007</v>
      </c>
      <c r="Y67" s="7"/>
      <c r="Z67" s="10">
        <f>ROUND(SUM(Z65:Z66),5)</f>
        <v>8635.9</v>
      </c>
      <c r="AA67" s="7"/>
      <c r="AB67" s="10">
        <f>ROUND(SUM(AB65:AB66),5)</f>
        <v>8537.85</v>
      </c>
      <c r="AC67" s="7"/>
      <c r="AD67" s="10">
        <f>ROUND(SUM(AD65:AD66),5)</f>
        <v>8439.7999999999993</v>
      </c>
    </row>
    <row r="68" spans="1:30" x14ac:dyDescent="0.25">
      <c r="A68" s="2"/>
      <c r="B68" s="2" t="s">
        <v>145</v>
      </c>
      <c r="C68" s="2"/>
      <c r="D68" s="2"/>
      <c r="E68" s="2"/>
      <c r="F68" s="2"/>
      <c r="G68" s="2"/>
      <c r="H68" s="6">
        <f>ROUND(H36+H64+H67,5)</f>
        <v>44899.64</v>
      </c>
      <c r="I68" s="7"/>
      <c r="J68" s="6">
        <f>ROUND(J36+J64+J67,5)</f>
        <v>39331.93</v>
      </c>
      <c r="K68" s="7"/>
      <c r="L68" s="6">
        <f>ROUND(L36+L64+L67,5)</f>
        <v>41264.83</v>
      </c>
      <c r="M68" s="7"/>
      <c r="N68" s="6">
        <f>ROUND(N36+N64+N67,5)</f>
        <v>20822.89</v>
      </c>
      <c r="O68" s="7"/>
      <c r="P68" s="6">
        <f>ROUND(P36+P64+P67,5)</f>
        <v>17432.97</v>
      </c>
      <c r="Q68" s="7"/>
      <c r="R68" s="6">
        <f>ROUND(R36+R64+R67,5)</f>
        <v>29184.2</v>
      </c>
      <c r="S68" s="7"/>
      <c r="T68" s="6">
        <f>ROUND(T36+T64+T67,5)</f>
        <v>26468.04</v>
      </c>
      <c r="U68" s="7"/>
      <c r="V68" s="6">
        <f>ROUND(V36+V64+V67,5)</f>
        <v>23628.67</v>
      </c>
      <c r="W68" s="7"/>
      <c r="X68" s="6">
        <f>ROUND(X36+X64+X67,5)</f>
        <v>35465.78</v>
      </c>
      <c r="Y68" s="7"/>
      <c r="Z68" s="6">
        <f>ROUND(Z36+Z64+Z67,5)</f>
        <v>36265.75</v>
      </c>
      <c r="AA68" s="7"/>
      <c r="AB68" s="6">
        <f>ROUND(AB36+AB64+AB67,5)</f>
        <v>31053.65</v>
      </c>
      <c r="AC68" s="7"/>
      <c r="AD68" s="6">
        <f>ROUND(AD36+AD64+AD67,5)</f>
        <v>33514.28</v>
      </c>
    </row>
    <row r="69" spans="1:30" x14ac:dyDescent="0.25">
      <c r="A69" s="2"/>
      <c r="B69" s="2" t="s">
        <v>146</v>
      </c>
      <c r="C69" s="2"/>
      <c r="D69" s="2"/>
      <c r="E69" s="2"/>
      <c r="F69" s="2"/>
      <c r="G69" s="2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  <c r="AB69" s="6"/>
      <c r="AC69" s="7"/>
      <c r="AD69" s="6"/>
    </row>
    <row r="70" spans="1:30" x14ac:dyDescent="0.25">
      <c r="A70" s="2"/>
      <c r="B70" s="2"/>
      <c r="C70" s="2" t="s">
        <v>147</v>
      </c>
      <c r="D70" s="2"/>
      <c r="E70" s="2"/>
      <c r="F70" s="2"/>
      <c r="G70" s="2"/>
      <c r="H70" s="6">
        <v>-13681.66</v>
      </c>
      <c r="I70" s="7"/>
      <c r="J70" s="6">
        <v>-13719.07</v>
      </c>
      <c r="K70" s="7"/>
      <c r="L70" s="6">
        <v>-20102.98</v>
      </c>
      <c r="M70" s="7"/>
      <c r="N70" s="6">
        <v>-22338.26</v>
      </c>
      <c r="O70" s="7"/>
      <c r="P70" s="6">
        <v>-21696.52</v>
      </c>
      <c r="Q70" s="7"/>
      <c r="R70" s="6">
        <v>-22987.7</v>
      </c>
      <c r="S70" s="7"/>
      <c r="T70" s="6">
        <v>-23223.48</v>
      </c>
      <c r="U70" s="7"/>
      <c r="V70" s="6">
        <v>-23223.48</v>
      </c>
      <c r="W70" s="7"/>
      <c r="X70" s="6">
        <v>-17227.22</v>
      </c>
      <c r="Y70" s="7"/>
      <c r="Z70" s="6">
        <v>-27290.2</v>
      </c>
      <c r="AA70" s="7"/>
      <c r="AB70" s="6">
        <v>53886.73</v>
      </c>
      <c r="AC70" s="7"/>
      <c r="AD70" s="6">
        <v>54494.48</v>
      </c>
    </row>
    <row r="71" spans="1:30" x14ac:dyDescent="0.25">
      <c r="A71" s="2"/>
      <c r="B71" s="2"/>
      <c r="C71" s="2" t="s">
        <v>148</v>
      </c>
      <c r="D71" s="2"/>
      <c r="E71" s="2"/>
      <c r="F71" s="2"/>
      <c r="G71" s="2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6"/>
      <c r="AA71" s="7"/>
      <c r="AB71" s="6"/>
      <c r="AC71" s="7"/>
      <c r="AD71" s="6"/>
    </row>
    <row r="72" spans="1:30" x14ac:dyDescent="0.25">
      <c r="A72" s="2"/>
      <c r="B72" s="2"/>
      <c r="C72" s="2"/>
      <c r="D72" s="2" t="s">
        <v>149</v>
      </c>
      <c r="E72" s="2"/>
      <c r="F72" s="2"/>
      <c r="G72" s="2"/>
      <c r="H72" s="6">
        <v>10780</v>
      </c>
      <c r="I72" s="7"/>
      <c r="J72" s="6">
        <v>10780</v>
      </c>
      <c r="K72" s="7"/>
      <c r="L72" s="6">
        <v>10780</v>
      </c>
      <c r="M72" s="7"/>
      <c r="N72" s="6">
        <v>10780</v>
      </c>
      <c r="O72" s="7"/>
      <c r="P72" s="6">
        <v>10780</v>
      </c>
      <c r="Q72" s="7"/>
      <c r="R72" s="6">
        <v>10780</v>
      </c>
      <c r="S72" s="7"/>
      <c r="T72" s="6">
        <v>10780</v>
      </c>
      <c r="U72" s="7"/>
      <c r="V72" s="6">
        <v>10780</v>
      </c>
      <c r="W72" s="7"/>
      <c r="X72" s="6">
        <v>10780</v>
      </c>
      <c r="Y72" s="7"/>
      <c r="Z72" s="6">
        <v>21353.46</v>
      </c>
      <c r="AA72" s="7"/>
      <c r="AB72" s="6">
        <v>21353.46</v>
      </c>
      <c r="AC72" s="7"/>
      <c r="AD72" s="6">
        <v>21353.46</v>
      </c>
    </row>
    <row r="73" spans="1:30" x14ac:dyDescent="0.25">
      <c r="A73" s="2"/>
      <c r="B73" s="2"/>
      <c r="C73" s="2"/>
      <c r="D73" s="2" t="s">
        <v>150</v>
      </c>
      <c r="E73" s="2"/>
      <c r="F73" s="2"/>
      <c r="G73" s="2"/>
      <c r="H73" s="6">
        <v>95480.42</v>
      </c>
      <c r="I73" s="7"/>
      <c r="J73" s="6">
        <v>95480.42</v>
      </c>
      <c r="K73" s="7"/>
      <c r="L73" s="6">
        <v>95480.42</v>
      </c>
      <c r="M73" s="7"/>
      <c r="N73" s="6">
        <v>95480.42</v>
      </c>
      <c r="O73" s="7"/>
      <c r="P73" s="6">
        <v>95480.42</v>
      </c>
      <c r="Q73" s="7"/>
      <c r="R73" s="6">
        <v>95480.42</v>
      </c>
      <c r="S73" s="7"/>
      <c r="T73" s="6">
        <v>95480.42</v>
      </c>
      <c r="U73" s="7"/>
      <c r="V73" s="6">
        <v>95480.42</v>
      </c>
      <c r="W73" s="7"/>
      <c r="X73" s="6">
        <v>95480.42</v>
      </c>
      <c r="Y73" s="7"/>
      <c r="Z73" s="6">
        <v>95480.42</v>
      </c>
      <c r="AA73" s="7"/>
      <c r="AB73" s="6">
        <v>95480.42</v>
      </c>
      <c r="AC73" s="7"/>
      <c r="AD73" s="6">
        <v>95480.42</v>
      </c>
    </row>
    <row r="74" spans="1:30" x14ac:dyDescent="0.25">
      <c r="A74" s="2"/>
      <c r="B74" s="2"/>
      <c r="C74" s="2"/>
      <c r="D74" s="2" t="s">
        <v>151</v>
      </c>
      <c r="E74" s="2"/>
      <c r="F74" s="2"/>
      <c r="G74" s="2"/>
      <c r="H74" s="6">
        <v>32027.94</v>
      </c>
      <c r="I74" s="7"/>
      <c r="J74" s="6">
        <v>32483.85</v>
      </c>
      <c r="K74" s="7"/>
      <c r="L74" s="6">
        <v>38867.760000000002</v>
      </c>
      <c r="M74" s="7"/>
      <c r="N74" s="6">
        <v>41241</v>
      </c>
      <c r="O74" s="7"/>
      <c r="P74" s="6">
        <v>41317.440000000002</v>
      </c>
      <c r="Q74" s="7"/>
      <c r="R74" s="6">
        <v>42708.62</v>
      </c>
      <c r="S74" s="7"/>
      <c r="T74" s="6">
        <v>42985.06</v>
      </c>
      <c r="U74" s="7"/>
      <c r="V74" s="6">
        <v>42985.06</v>
      </c>
      <c r="W74" s="7"/>
      <c r="X74" s="6">
        <v>57517.94</v>
      </c>
      <c r="Y74" s="7"/>
      <c r="Z74" s="6">
        <v>57023.37</v>
      </c>
      <c r="AA74" s="7"/>
      <c r="AB74" s="6">
        <v>56315.33</v>
      </c>
      <c r="AC74" s="7"/>
      <c r="AD74" s="6">
        <v>55707.58</v>
      </c>
    </row>
    <row r="75" spans="1:30" ht="15.75" thickBot="1" x14ac:dyDescent="0.3">
      <c r="A75" s="2"/>
      <c r="B75" s="2"/>
      <c r="C75" s="2"/>
      <c r="D75" s="2" t="s">
        <v>174</v>
      </c>
      <c r="E75" s="2"/>
      <c r="F75" s="2"/>
      <c r="G75" s="2"/>
      <c r="H75" s="8">
        <v>11760.35</v>
      </c>
      <c r="I75" s="7"/>
      <c r="J75" s="8">
        <v>11341.85</v>
      </c>
      <c r="K75" s="7"/>
      <c r="L75" s="8">
        <v>11341.85</v>
      </c>
      <c r="M75" s="7"/>
      <c r="N75" s="8">
        <v>11203.89</v>
      </c>
      <c r="O75" s="7"/>
      <c r="P75" s="8">
        <v>10485.709999999999</v>
      </c>
      <c r="Q75" s="7"/>
      <c r="R75" s="8">
        <v>10385.709999999999</v>
      </c>
      <c r="S75" s="7"/>
      <c r="T75" s="8">
        <v>10345.049999999999</v>
      </c>
      <c r="U75" s="7"/>
      <c r="V75" s="8">
        <v>10345.049999999999</v>
      </c>
      <c r="W75" s="7"/>
      <c r="X75" s="8">
        <v>15.91</v>
      </c>
      <c r="Y75" s="7"/>
      <c r="Z75" s="8">
        <v>0</v>
      </c>
      <c r="AA75" s="7"/>
      <c r="AB75" s="8">
        <v>0</v>
      </c>
      <c r="AC75" s="7"/>
      <c r="AD75" s="8">
        <v>0</v>
      </c>
    </row>
    <row r="76" spans="1:30" x14ac:dyDescent="0.25">
      <c r="A76" s="2"/>
      <c r="B76" s="2"/>
      <c r="C76" s="2" t="s">
        <v>152</v>
      </c>
      <c r="D76" s="2"/>
      <c r="E76" s="2"/>
      <c r="F76" s="2"/>
      <c r="G76" s="2"/>
      <c r="H76" s="6">
        <f>ROUND(SUM(H71:H75),5)</f>
        <v>150048.71</v>
      </c>
      <c r="I76" s="7"/>
      <c r="J76" s="6">
        <f>ROUND(SUM(J71:J75),5)</f>
        <v>150086.12</v>
      </c>
      <c r="K76" s="7"/>
      <c r="L76" s="6">
        <f>ROUND(SUM(L71:L75),5)</f>
        <v>156470.03</v>
      </c>
      <c r="M76" s="7"/>
      <c r="N76" s="6">
        <f>ROUND(SUM(N71:N75),5)</f>
        <v>158705.31</v>
      </c>
      <c r="O76" s="7"/>
      <c r="P76" s="6">
        <f>ROUND(SUM(P71:P75),5)</f>
        <v>158063.57</v>
      </c>
      <c r="Q76" s="7"/>
      <c r="R76" s="6">
        <f>ROUND(SUM(R71:R75),5)</f>
        <v>159354.75</v>
      </c>
      <c r="S76" s="7"/>
      <c r="T76" s="6">
        <f>ROUND(SUM(T71:T75),5)</f>
        <v>159590.53</v>
      </c>
      <c r="U76" s="7"/>
      <c r="V76" s="6">
        <f>ROUND(SUM(V71:V75),5)</f>
        <v>159590.53</v>
      </c>
      <c r="W76" s="7"/>
      <c r="X76" s="6">
        <f>ROUND(SUM(X71:X75),5)</f>
        <v>163794.26999999999</v>
      </c>
      <c r="Y76" s="7"/>
      <c r="Z76" s="6">
        <f>ROUND(SUM(Z71:Z75),5)</f>
        <v>173857.25</v>
      </c>
      <c r="AA76" s="7"/>
      <c r="AB76" s="6">
        <f>ROUND(SUM(AB71:AB75),5)</f>
        <v>173149.21</v>
      </c>
      <c r="AC76" s="7"/>
      <c r="AD76" s="6">
        <f>ROUND(SUM(AD71:AD75),5)</f>
        <v>172541.46</v>
      </c>
    </row>
    <row r="77" spans="1:30" x14ac:dyDescent="0.25">
      <c r="A77" s="2"/>
      <c r="B77" s="2"/>
      <c r="C77" s="2" t="s">
        <v>175</v>
      </c>
      <c r="D77" s="2"/>
      <c r="E77" s="2"/>
      <c r="F77" s="2"/>
      <c r="G77" s="2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6"/>
      <c r="AA77" s="7"/>
      <c r="AB77" s="6"/>
      <c r="AC77" s="7"/>
      <c r="AD77" s="6"/>
    </row>
    <row r="78" spans="1:30" ht="15.75" thickBot="1" x14ac:dyDescent="0.3">
      <c r="A78" s="2"/>
      <c r="B78" s="2"/>
      <c r="C78" s="2"/>
      <c r="D78" s="2" t="s">
        <v>176</v>
      </c>
      <c r="E78" s="2"/>
      <c r="F78" s="2"/>
      <c r="G78" s="2"/>
      <c r="H78" s="8">
        <v>10200</v>
      </c>
      <c r="I78" s="7"/>
      <c r="J78" s="8">
        <v>10200</v>
      </c>
      <c r="K78" s="7"/>
      <c r="L78" s="8">
        <v>10200</v>
      </c>
      <c r="M78" s="7"/>
      <c r="N78" s="8">
        <v>10200</v>
      </c>
      <c r="O78" s="7"/>
      <c r="P78" s="8">
        <v>10200</v>
      </c>
      <c r="Q78" s="7"/>
      <c r="R78" s="8">
        <v>10200</v>
      </c>
      <c r="S78" s="7"/>
      <c r="T78" s="8">
        <v>10200</v>
      </c>
      <c r="U78" s="7"/>
      <c r="V78" s="8">
        <v>10200</v>
      </c>
      <c r="W78" s="7"/>
      <c r="X78" s="8">
        <v>0</v>
      </c>
      <c r="Y78" s="7"/>
      <c r="Z78" s="8">
        <v>0</v>
      </c>
      <c r="AA78" s="7"/>
      <c r="AB78" s="8">
        <v>0</v>
      </c>
      <c r="AC78" s="7"/>
      <c r="AD78" s="8">
        <v>0</v>
      </c>
    </row>
    <row r="79" spans="1:30" x14ac:dyDescent="0.25">
      <c r="A79" s="2"/>
      <c r="B79" s="2"/>
      <c r="C79" s="2" t="s">
        <v>177</v>
      </c>
      <c r="D79" s="2"/>
      <c r="E79" s="2"/>
      <c r="F79" s="2"/>
      <c r="G79" s="2"/>
      <c r="H79" s="6">
        <f>ROUND(SUM(H77:H78),5)</f>
        <v>10200</v>
      </c>
      <c r="I79" s="7"/>
      <c r="J79" s="6">
        <f>ROUND(SUM(J77:J78),5)</f>
        <v>10200</v>
      </c>
      <c r="K79" s="7"/>
      <c r="L79" s="6">
        <f>ROUND(SUM(L77:L78),5)</f>
        <v>10200</v>
      </c>
      <c r="M79" s="7"/>
      <c r="N79" s="6">
        <f>ROUND(SUM(N77:N78),5)</f>
        <v>10200</v>
      </c>
      <c r="O79" s="7"/>
      <c r="P79" s="6">
        <f>ROUND(SUM(P77:P78),5)</f>
        <v>10200</v>
      </c>
      <c r="Q79" s="7"/>
      <c r="R79" s="6">
        <f>ROUND(SUM(R77:R78),5)</f>
        <v>10200</v>
      </c>
      <c r="S79" s="7"/>
      <c r="T79" s="6">
        <f>ROUND(SUM(T77:T78),5)</f>
        <v>10200</v>
      </c>
      <c r="U79" s="7"/>
      <c r="V79" s="6">
        <f>ROUND(SUM(V77:V78),5)</f>
        <v>10200</v>
      </c>
      <c r="W79" s="7"/>
      <c r="X79" s="6">
        <f>ROUND(SUM(X77:X78),5)</f>
        <v>0</v>
      </c>
      <c r="Y79" s="7"/>
      <c r="Z79" s="6">
        <f>ROUND(SUM(Z77:Z78),5)</f>
        <v>0</v>
      </c>
      <c r="AA79" s="7"/>
      <c r="AB79" s="6">
        <f>ROUND(SUM(AB77:AB78),5)</f>
        <v>0</v>
      </c>
      <c r="AC79" s="7"/>
      <c r="AD79" s="6">
        <f>ROUND(SUM(AD77:AD78),5)</f>
        <v>0</v>
      </c>
    </row>
    <row r="80" spans="1:30" ht="15.75" thickBot="1" x14ac:dyDescent="0.3">
      <c r="A80" s="2"/>
      <c r="B80" s="2"/>
      <c r="C80" s="2" t="s">
        <v>83</v>
      </c>
      <c r="D80" s="2"/>
      <c r="E80" s="2"/>
      <c r="F80" s="2"/>
      <c r="G80" s="2"/>
      <c r="H80" s="9">
        <v>79701.38</v>
      </c>
      <c r="I80" s="7"/>
      <c r="J80" s="9">
        <v>104302.48</v>
      </c>
      <c r="K80" s="7"/>
      <c r="L80" s="9">
        <v>93407.75</v>
      </c>
      <c r="M80" s="7"/>
      <c r="N80" s="9">
        <v>108356.97</v>
      </c>
      <c r="O80" s="7"/>
      <c r="P80" s="9">
        <v>127900.77</v>
      </c>
      <c r="Q80" s="7"/>
      <c r="R80" s="9">
        <v>117721.14</v>
      </c>
      <c r="S80" s="7"/>
      <c r="T80" s="9">
        <v>146163.73000000001</v>
      </c>
      <c r="U80" s="7"/>
      <c r="V80" s="9">
        <v>224926.3</v>
      </c>
      <c r="W80" s="7"/>
      <c r="X80" s="9">
        <v>211870.79</v>
      </c>
      <c r="Y80" s="7"/>
      <c r="Z80" s="9">
        <v>80468.89</v>
      </c>
      <c r="AA80" s="7"/>
      <c r="AB80" s="9">
        <v>53469.98</v>
      </c>
      <c r="AC80" s="7"/>
      <c r="AD80" s="9">
        <v>50590.76</v>
      </c>
    </row>
    <row r="81" spans="1:30" ht="15.75" thickBot="1" x14ac:dyDescent="0.3">
      <c r="A81" s="2"/>
      <c r="B81" s="2" t="s">
        <v>153</v>
      </c>
      <c r="C81" s="2"/>
      <c r="D81" s="2"/>
      <c r="E81" s="2"/>
      <c r="F81" s="2"/>
      <c r="G81" s="2"/>
      <c r="H81" s="11">
        <f>ROUND(SUM(H69:H70)+H76+SUM(H79:H80),5)</f>
        <v>226268.43</v>
      </c>
      <c r="I81" s="7"/>
      <c r="J81" s="11">
        <f>ROUND(SUM(J69:J70)+J76+SUM(J79:J80),5)</f>
        <v>250869.53</v>
      </c>
      <c r="K81" s="7"/>
      <c r="L81" s="11">
        <f>ROUND(SUM(L69:L70)+L76+SUM(L79:L80),5)</f>
        <v>239974.8</v>
      </c>
      <c r="M81" s="7"/>
      <c r="N81" s="11">
        <f>ROUND(SUM(N69:N70)+N76+SUM(N79:N80),5)</f>
        <v>254924.02</v>
      </c>
      <c r="O81" s="7"/>
      <c r="P81" s="11">
        <f>ROUND(SUM(P69:P70)+P76+SUM(P79:P80),5)</f>
        <v>274467.82</v>
      </c>
      <c r="Q81" s="7"/>
      <c r="R81" s="11">
        <f>ROUND(SUM(R69:R70)+R76+SUM(R79:R80),5)</f>
        <v>264288.19</v>
      </c>
      <c r="S81" s="7"/>
      <c r="T81" s="11">
        <f>ROUND(SUM(T69:T70)+T76+SUM(T79:T80),5)</f>
        <v>292730.78000000003</v>
      </c>
      <c r="U81" s="7"/>
      <c r="V81" s="11">
        <f>ROUND(SUM(V69:V70)+V76+SUM(V79:V80),5)</f>
        <v>371493.35</v>
      </c>
      <c r="W81" s="7"/>
      <c r="X81" s="11">
        <f>ROUND(SUM(X69:X70)+X76+SUM(X79:X80),5)</f>
        <v>358437.84</v>
      </c>
      <c r="Y81" s="7"/>
      <c r="Z81" s="11">
        <f>ROUND(SUM(Z69:Z70)+Z76+SUM(Z79:Z80),5)</f>
        <v>227035.94</v>
      </c>
      <c r="AA81" s="7"/>
      <c r="AB81" s="11">
        <f>ROUND(SUM(AB69:AB70)+AB76+SUM(AB79:AB80),5)</f>
        <v>280505.92</v>
      </c>
      <c r="AC81" s="7"/>
      <c r="AD81" s="11">
        <f>ROUND(SUM(AD69:AD70)+AD76+SUM(AD79:AD80),5)</f>
        <v>277626.7</v>
      </c>
    </row>
    <row r="82" spans="1:30" s="13" customFormat="1" ht="12" thickBot="1" x14ac:dyDescent="0.25">
      <c r="A82" s="2" t="s">
        <v>154</v>
      </c>
      <c r="B82" s="2"/>
      <c r="C82" s="2"/>
      <c r="D82" s="2"/>
      <c r="E82" s="2"/>
      <c r="F82" s="2"/>
      <c r="G82" s="2"/>
      <c r="H82" s="12">
        <f>ROUND(H35+H68+H81,5)</f>
        <v>271168.07</v>
      </c>
      <c r="I82" s="2"/>
      <c r="J82" s="12">
        <f>ROUND(J35+J68+J81,5)</f>
        <v>290201.46000000002</v>
      </c>
      <c r="K82" s="2"/>
      <c r="L82" s="12">
        <f>ROUND(L35+L68+L81,5)</f>
        <v>281239.63</v>
      </c>
      <c r="M82" s="2"/>
      <c r="N82" s="12">
        <f>ROUND(N35+N68+N81,5)</f>
        <v>275746.90999999997</v>
      </c>
      <c r="O82" s="2"/>
      <c r="P82" s="12">
        <f>ROUND(P35+P68+P81,5)</f>
        <v>291900.78999999998</v>
      </c>
      <c r="Q82" s="2"/>
      <c r="R82" s="12">
        <f>ROUND(R35+R68+R81,5)</f>
        <v>293472.39</v>
      </c>
      <c r="S82" s="2"/>
      <c r="T82" s="12">
        <f>ROUND(T35+T68+T81,5)</f>
        <v>319198.82</v>
      </c>
      <c r="U82" s="2"/>
      <c r="V82" s="12">
        <f>ROUND(V35+V68+V81,5)</f>
        <v>395122.02</v>
      </c>
      <c r="W82" s="2"/>
      <c r="X82" s="12">
        <f>ROUND(X35+X68+X81,5)</f>
        <v>393903.62</v>
      </c>
      <c r="Y82" s="2"/>
      <c r="Z82" s="12">
        <f>ROUND(Z35+Z68+Z81,5)</f>
        <v>263301.69</v>
      </c>
      <c r="AA82" s="2"/>
      <c r="AB82" s="12">
        <f>ROUND(AB35+AB68+AB81,5)</f>
        <v>311559.57</v>
      </c>
      <c r="AC82" s="2"/>
      <c r="AD82" s="12">
        <f>ROUND(AD35+AD68+AD81,5)</f>
        <v>311140.98</v>
      </c>
    </row>
    <row r="83" spans="1:30" ht="15.75" thickTop="1" x14ac:dyDescent="0.25"/>
  </sheetData>
  <pageMargins left="0.2" right="0.2" top="1" bottom="0.75" header="0.1" footer="0.3"/>
  <pageSetup scale="90" orientation="portrait" r:id="rId1"/>
  <headerFooter>
    <oddHeader>&amp;L&amp;"Arial,Bold"&amp;8 8:34 PM
 10/01/19
 Accrual Basis&amp;C&amp;"Arial,Bold"&amp;12 League of Women Voters of California
&amp;14 Statement of Financial Position
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M9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M13" sqref="M13"/>
    </sheetView>
  </sheetViews>
  <sheetFormatPr defaultRowHeight="15" x14ac:dyDescent="0.25"/>
  <cols>
    <col min="1" max="1" width="3" style="18" customWidth="1"/>
    <col min="2" max="2" width="34.5703125" style="18" customWidth="1"/>
    <col min="3" max="3" width="7.140625" style="19" bestFit="1" customWidth="1"/>
    <col min="4" max="4" width="2.28515625" style="19" customWidth="1"/>
    <col min="5" max="5" width="7.85546875" style="19" bestFit="1" customWidth="1"/>
    <col min="6" max="6" width="2.28515625" style="19" customWidth="1"/>
    <col min="7" max="7" width="7" style="19" bestFit="1" customWidth="1"/>
    <col min="8" max="8" width="2.28515625" style="19" customWidth="1"/>
    <col min="9" max="9" width="7" style="19" bestFit="1" customWidth="1"/>
    <col min="10" max="10" width="2.28515625" style="19" customWidth="1"/>
    <col min="11" max="11" width="7.5703125" style="19" bestFit="1" customWidth="1"/>
    <col min="12" max="12" width="2.28515625" style="19" customWidth="1"/>
    <col min="13" max="13" width="7.85546875" style="19" bestFit="1" customWidth="1"/>
  </cols>
  <sheetData>
    <row r="1" spans="1:13" s="17" customFormat="1" ht="15.75" thickBot="1" x14ac:dyDescent="0.3">
      <c r="A1" s="14"/>
      <c r="B1" s="14"/>
      <c r="C1" s="26" t="s">
        <v>198</v>
      </c>
      <c r="D1" s="16"/>
      <c r="E1" s="26" t="s">
        <v>199</v>
      </c>
      <c r="F1" s="16"/>
      <c r="G1" s="26" t="s">
        <v>200</v>
      </c>
      <c r="H1" s="16"/>
      <c r="I1" s="26" t="s">
        <v>201</v>
      </c>
      <c r="J1" s="16"/>
      <c r="K1" s="26" t="s">
        <v>202</v>
      </c>
      <c r="L1" s="16"/>
      <c r="M1" s="26" t="s">
        <v>30</v>
      </c>
    </row>
    <row r="2" spans="1:13" ht="15.75" thickTop="1" x14ac:dyDescent="0.25">
      <c r="A2" s="2"/>
      <c r="B2" s="2" t="s">
        <v>203</v>
      </c>
      <c r="C2" s="6">
        <v>0</v>
      </c>
      <c r="D2" s="7"/>
      <c r="E2" s="6">
        <v>822.5</v>
      </c>
      <c r="F2" s="7"/>
      <c r="G2" s="6">
        <v>0</v>
      </c>
      <c r="H2" s="7"/>
      <c r="I2" s="6">
        <v>0</v>
      </c>
      <c r="J2" s="7"/>
      <c r="K2" s="6">
        <v>0</v>
      </c>
      <c r="L2" s="7"/>
      <c r="M2" s="6">
        <f t="shared" ref="M2:M33" si="0">ROUND(SUM(C2:K2),5)</f>
        <v>822.5</v>
      </c>
    </row>
    <row r="3" spans="1:13" x14ac:dyDescent="0.25">
      <c r="A3" s="2"/>
      <c r="B3" s="2" t="s">
        <v>204</v>
      </c>
      <c r="C3" s="6">
        <v>0</v>
      </c>
      <c r="D3" s="7"/>
      <c r="E3" s="6">
        <v>0</v>
      </c>
      <c r="F3" s="7"/>
      <c r="G3" s="6">
        <v>0</v>
      </c>
      <c r="H3" s="7"/>
      <c r="I3" s="6">
        <v>250</v>
      </c>
      <c r="J3" s="7"/>
      <c r="K3" s="6">
        <v>0</v>
      </c>
      <c r="L3" s="7"/>
      <c r="M3" s="6">
        <f t="shared" si="0"/>
        <v>250</v>
      </c>
    </row>
    <row r="4" spans="1:13" x14ac:dyDescent="0.25">
      <c r="A4" s="2"/>
      <c r="B4" s="2" t="s">
        <v>205</v>
      </c>
      <c r="C4" s="6">
        <v>0</v>
      </c>
      <c r="D4" s="7"/>
      <c r="E4" s="6">
        <v>98</v>
      </c>
      <c r="F4" s="7"/>
      <c r="G4" s="6">
        <v>0</v>
      </c>
      <c r="H4" s="7"/>
      <c r="I4" s="6">
        <v>0</v>
      </c>
      <c r="J4" s="7"/>
      <c r="K4" s="6">
        <v>3351.48</v>
      </c>
      <c r="L4" s="7"/>
      <c r="M4" s="6">
        <f t="shared" si="0"/>
        <v>3449.48</v>
      </c>
    </row>
    <row r="5" spans="1:13" x14ac:dyDescent="0.25">
      <c r="A5" s="2"/>
      <c r="B5" s="2" t="s">
        <v>206</v>
      </c>
      <c r="C5" s="6">
        <v>0</v>
      </c>
      <c r="D5" s="7"/>
      <c r="E5" s="6">
        <v>400</v>
      </c>
      <c r="F5" s="7"/>
      <c r="G5" s="6">
        <v>0</v>
      </c>
      <c r="H5" s="7"/>
      <c r="I5" s="6">
        <v>0</v>
      </c>
      <c r="J5" s="7"/>
      <c r="K5" s="6">
        <v>0</v>
      </c>
      <c r="L5" s="7"/>
      <c r="M5" s="6">
        <f t="shared" si="0"/>
        <v>400</v>
      </c>
    </row>
    <row r="6" spans="1:13" x14ac:dyDescent="0.25">
      <c r="A6" s="2"/>
      <c r="B6" s="2" t="s">
        <v>207</v>
      </c>
      <c r="C6" s="6">
        <v>0</v>
      </c>
      <c r="D6" s="7"/>
      <c r="E6" s="6">
        <v>0</v>
      </c>
      <c r="F6" s="7"/>
      <c r="G6" s="6">
        <v>250</v>
      </c>
      <c r="H6" s="7"/>
      <c r="I6" s="6">
        <v>0</v>
      </c>
      <c r="J6" s="7"/>
      <c r="K6" s="6">
        <v>0</v>
      </c>
      <c r="L6" s="7"/>
      <c r="M6" s="6">
        <f t="shared" si="0"/>
        <v>250</v>
      </c>
    </row>
    <row r="7" spans="1:13" x14ac:dyDescent="0.25">
      <c r="A7" s="2"/>
      <c r="B7" s="2" t="s">
        <v>208</v>
      </c>
      <c r="C7" s="6">
        <v>0</v>
      </c>
      <c r="D7" s="7"/>
      <c r="E7" s="6">
        <v>0</v>
      </c>
      <c r="F7" s="7"/>
      <c r="G7" s="6">
        <v>0</v>
      </c>
      <c r="H7" s="7"/>
      <c r="I7" s="6">
        <v>0</v>
      </c>
      <c r="J7" s="7"/>
      <c r="K7" s="6">
        <v>35</v>
      </c>
      <c r="L7" s="7"/>
      <c r="M7" s="6">
        <f t="shared" si="0"/>
        <v>35</v>
      </c>
    </row>
    <row r="8" spans="1:13" x14ac:dyDescent="0.25">
      <c r="A8" s="2"/>
      <c r="B8" s="2" t="s">
        <v>209</v>
      </c>
      <c r="C8" s="6">
        <v>0</v>
      </c>
      <c r="D8" s="7"/>
      <c r="E8" s="6">
        <v>717.5</v>
      </c>
      <c r="F8" s="7"/>
      <c r="G8" s="6">
        <v>0</v>
      </c>
      <c r="H8" s="7"/>
      <c r="I8" s="6">
        <v>0</v>
      </c>
      <c r="J8" s="7"/>
      <c r="K8" s="6">
        <v>-0.1</v>
      </c>
      <c r="L8" s="7"/>
      <c r="M8" s="6">
        <f t="shared" si="0"/>
        <v>717.4</v>
      </c>
    </row>
    <row r="9" spans="1:13" x14ac:dyDescent="0.25">
      <c r="A9" s="2"/>
      <c r="B9" s="2" t="s">
        <v>210</v>
      </c>
      <c r="C9" s="6">
        <v>0</v>
      </c>
      <c r="D9" s="7"/>
      <c r="E9" s="6">
        <v>0</v>
      </c>
      <c r="F9" s="7"/>
      <c r="G9" s="6">
        <v>0</v>
      </c>
      <c r="H9" s="7"/>
      <c r="I9" s="6">
        <v>250</v>
      </c>
      <c r="J9" s="7"/>
      <c r="K9" s="6">
        <v>0</v>
      </c>
      <c r="L9" s="7"/>
      <c r="M9" s="6">
        <f t="shared" si="0"/>
        <v>250</v>
      </c>
    </row>
    <row r="10" spans="1:13" x14ac:dyDescent="0.25">
      <c r="A10" s="2"/>
      <c r="B10" s="2" t="s">
        <v>211</v>
      </c>
      <c r="C10" s="6">
        <v>250</v>
      </c>
      <c r="D10" s="7"/>
      <c r="E10" s="6">
        <v>0</v>
      </c>
      <c r="F10" s="7"/>
      <c r="G10" s="6">
        <v>0</v>
      </c>
      <c r="H10" s="7"/>
      <c r="I10" s="6">
        <v>0</v>
      </c>
      <c r="J10" s="7"/>
      <c r="K10" s="6">
        <v>0</v>
      </c>
      <c r="L10" s="7"/>
      <c r="M10" s="6">
        <f t="shared" si="0"/>
        <v>250</v>
      </c>
    </row>
    <row r="11" spans="1:13" x14ac:dyDescent="0.25">
      <c r="A11" s="2"/>
      <c r="B11" s="2" t="s">
        <v>212</v>
      </c>
      <c r="C11" s="6">
        <v>0</v>
      </c>
      <c r="D11" s="7"/>
      <c r="E11" s="6">
        <v>0</v>
      </c>
      <c r="F11" s="7"/>
      <c r="G11" s="6">
        <v>0</v>
      </c>
      <c r="H11" s="7"/>
      <c r="I11" s="6">
        <v>0</v>
      </c>
      <c r="J11" s="7"/>
      <c r="K11" s="6">
        <v>-7.0000000000000007E-2</v>
      </c>
      <c r="L11" s="7"/>
      <c r="M11" s="6">
        <f t="shared" si="0"/>
        <v>-7.0000000000000007E-2</v>
      </c>
    </row>
    <row r="12" spans="1:13" x14ac:dyDescent="0.25">
      <c r="A12" s="2"/>
      <c r="B12" s="2" t="s">
        <v>213</v>
      </c>
      <c r="C12" s="6">
        <v>0</v>
      </c>
      <c r="D12" s="7"/>
      <c r="E12" s="6">
        <v>80</v>
      </c>
      <c r="F12" s="7"/>
      <c r="G12" s="6">
        <v>0</v>
      </c>
      <c r="H12" s="7"/>
      <c r="I12" s="6">
        <v>0</v>
      </c>
      <c r="J12" s="7"/>
      <c r="K12" s="6">
        <v>0</v>
      </c>
      <c r="L12" s="7"/>
      <c r="M12" s="6">
        <f t="shared" si="0"/>
        <v>80</v>
      </c>
    </row>
    <row r="13" spans="1:13" x14ac:dyDescent="0.25">
      <c r="A13" s="2"/>
      <c r="B13" s="2" t="s">
        <v>214</v>
      </c>
      <c r="C13" s="6">
        <v>250</v>
      </c>
      <c r="D13" s="7"/>
      <c r="E13" s="6">
        <v>0</v>
      </c>
      <c r="F13" s="7"/>
      <c r="G13" s="6">
        <v>0</v>
      </c>
      <c r="H13" s="7"/>
      <c r="I13" s="6">
        <v>0</v>
      </c>
      <c r="J13" s="7"/>
      <c r="K13" s="6">
        <v>0</v>
      </c>
      <c r="L13" s="7"/>
      <c r="M13" s="6">
        <f t="shared" si="0"/>
        <v>250</v>
      </c>
    </row>
    <row r="14" spans="1:13" x14ac:dyDescent="0.25">
      <c r="A14" s="2"/>
      <c r="B14" s="2" t="s">
        <v>215</v>
      </c>
      <c r="C14" s="6">
        <v>250</v>
      </c>
      <c r="D14" s="7"/>
      <c r="E14" s="6">
        <v>0</v>
      </c>
      <c r="F14" s="7"/>
      <c r="G14" s="6">
        <v>0</v>
      </c>
      <c r="H14" s="7"/>
      <c r="I14" s="6">
        <v>0</v>
      </c>
      <c r="J14" s="7"/>
      <c r="K14" s="6">
        <v>0</v>
      </c>
      <c r="L14" s="7"/>
      <c r="M14" s="6">
        <f t="shared" si="0"/>
        <v>250</v>
      </c>
    </row>
    <row r="15" spans="1:13" x14ac:dyDescent="0.25">
      <c r="A15" s="2"/>
      <c r="B15" s="2" t="s">
        <v>216</v>
      </c>
      <c r="C15" s="6">
        <v>0</v>
      </c>
      <c r="D15" s="7"/>
      <c r="E15" s="6">
        <v>658</v>
      </c>
      <c r="F15" s="7"/>
      <c r="G15" s="6">
        <v>0</v>
      </c>
      <c r="H15" s="7"/>
      <c r="I15" s="6">
        <v>0</v>
      </c>
      <c r="J15" s="7"/>
      <c r="K15" s="6">
        <v>0</v>
      </c>
      <c r="L15" s="7"/>
      <c r="M15" s="6">
        <f t="shared" si="0"/>
        <v>658</v>
      </c>
    </row>
    <row r="16" spans="1:13" x14ac:dyDescent="0.25">
      <c r="A16" s="2"/>
      <c r="B16" s="2" t="s">
        <v>217</v>
      </c>
      <c r="C16" s="6">
        <v>250</v>
      </c>
      <c r="D16" s="7"/>
      <c r="E16" s="6">
        <v>0</v>
      </c>
      <c r="F16" s="7"/>
      <c r="G16" s="6">
        <v>0</v>
      </c>
      <c r="H16" s="7"/>
      <c r="I16" s="6">
        <v>0</v>
      </c>
      <c r="J16" s="7"/>
      <c r="K16" s="6">
        <v>0</v>
      </c>
      <c r="L16" s="7"/>
      <c r="M16" s="6">
        <f t="shared" si="0"/>
        <v>250</v>
      </c>
    </row>
    <row r="17" spans="1:13" x14ac:dyDescent="0.25">
      <c r="A17" s="2"/>
      <c r="B17" s="2" t="s">
        <v>218</v>
      </c>
      <c r="C17" s="6">
        <v>0</v>
      </c>
      <c r="D17" s="7"/>
      <c r="E17" s="6">
        <v>0</v>
      </c>
      <c r="F17" s="7"/>
      <c r="G17" s="6">
        <v>400</v>
      </c>
      <c r="H17" s="7"/>
      <c r="I17" s="6">
        <v>0</v>
      </c>
      <c r="J17" s="7"/>
      <c r="K17" s="6">
        <v>0</v>
      </c>
      <c r="L17" s="7"/>
      <c r="M17" s="6">
        <f t="shared" si="0"/>
        <v>400</v>
      </c>
    </row>
    <row r="18" spans="1:13" x14ac:dyDescent="0.25">
      <c r="A18" s="2"/>
      <c r="B18" s="2" t="s">
        <v>219</v>
      </c>
      <c r="C18" s="6">
        <v>250</v>
      </c>
      <c r="D18" s="7"/>
      <c r="E18" s="6">
        <v>0</v>
      </c>
      <c r="F18" s="7"/>
      <c r="G18" s="6">
        <v>0</v>
      </c>
      <c r="H18" s="7"/>
      <c r="I18" s="6">
        <v>0</v>
      </c>
      <c r="J18" s="7"/>
      <c r="K18" s="6">
        <v>0</v>
      </c>
      <c r="L18" s="7"/>
      <c r="M18" s="6">
        <f t="shared" si="0"/>
        <v>250</v>
      </c>
    </row>
    <row r="19" spans="1:13" x14ac:dyDescent="0.25">
      <c r="A19" s="2"/>
      <c r="B19" s="2" t="s">
        <v>220</v>
      </c>
      <c r="C19" s="6">
        <v>0</v>
      </c>
      <c r="D19" s="7"/>
      <c r="E19" s="6">
        <v>0</v>
      </c>
      <c r="F19" s="7"/>
      <c r="G19" s="6">
        <v>0</v>
      </c>
      <c r="H19" s="7"/>
      <c r="I19" s="6">
        <v>0</v>
      </c>
      <c r="J19" s="7"/>
      <c r="K19" s="6">
        <v>-11</v>
      </c>
      <c r="L19" s="7"/>
      <c r="M19" s="6">
        <f t="shared" si="0"/>
        <v>-11</v>
      </c>
    </row>
    <row r="20" spans="1:13" x14ac:dyDescent="0.25">
      <c r="A20" s="2"/>
      <c r="B20" s="2" t="s">
        <v>221</v>
      </c>
      <c r="C20" s="6">
        <v>250</v>
      </c>
      <c r="D20" s="7"/>
      <c r="E20" s="6">
        <v>0</v>
      </c>
      <c r="F20" s="7"/>
      <c r="G20" s="6">
        <v>0</v>
      </c>
      <c r="H20" s="7"/>
      <c r="I20" s="6">
        <v>0</v>
      </c>
      <c r="J20" s="7"/>
      <c r="K20" s="6">
        <v>0</v>
      </c>
      <c r="L20" s="7"/>
      <c r="M20" s="6">
        <f t="shared" si="0"/>
        <v>250</v>
      </c>
    </row>
    <row r="21" spans="1:13" x14ac:dyDescent="0.25">
      <c r="A21" s="2"/>
      <c r="B21" s="2" t="s">
        <v>222</v>
      </c>
      <c r="C21" s="6">
        <v>0</v>
      </c>
      <c r="D21" s="7"/>
      <c r="E21" s="6">
        <v>0</v>
      </c>
      <c r="F21" s="7"/>
      <c r="G21" s="6">
        <v>0</v>
      </c>
      <c r="H21" s="7"/>
      <c r="I21" s="6">
        <v>0</v>
      </c>
      <c r="J21" s="7"/>
      <c r="K21" s="6">
        <v>42</v>
      </c>
      <c r="L21" s="7"/>
      <c r="M21" s="6">
        <f t="shared" si="0"/>
        <v>42</v>
      </c>
    </row>
    <row r="22" spans="1:13" x14ac:dyDescent="0.25">
      <c r="A22" s="2"/>
      <c r="B22" s="2" t="s">
        <v>223</v>
      </c>
      <c r="C22" s="6">
        <v>400</v>
      </c>
      <c r="D22" s="7"/>
      <c r="E22" s="6">
        <v>0</v>
      </c>
      <c r="F22" s="7"/>
      <c r="G22" s="6">
        <v>0</v>
      </c>
      <c r="H22" s="7"/>
      <c r="I22" s="6">
        <v>0</v>
      </c>
      <c r="J22" s="7"/>
      <c r="K22" s="6">
        <v>0</v>
      </c>
      <c r="L22" s="7"/>
      <c r="M22" s="6">
        <f t="shared" si="0"/>
        <v>400</v>
      </c>
    </row>
    <row r="23" spans="1:13" x14ac:dyDescent="0.25">
      <c r="A23" s="2"/>
      <c r="B23" s="2" t="s">
        <v>224</v>
      </c>
      <c r="C23" s="6">
        <v>0</v>
      </c>
      <c r="D23" s="7"/>
      <c r="E23" s="6">
        <v>0</v>
      </c>
      <c r="F23" s="7"/>
      <c r="G23" s="6">
        <v>250</v>
      </c>
      <c r="H23" s="7"/>
      <c r="I23" s="6">
        <v>0</v>
      </c>
      <c r="J23" s="7"/>
      <c r="K23" s="6">
        <v>0</v>
      </c>
      <c r="L23" s="7"/>
      <c r="M23" s="6">
        <f t="shared" si="0"/>
        <v>250</v>
      </c>
    </row>
    <row r="24" spans="1:13" x14ac:dyDescent="0.25">
      <c r="A24" s="2"/>
      <c r="B24" s="2" t="s">
        <v>225</v>
      </c>
      <c r="C24" s="6">
        <v>0</v>
      </c>
      <c r="D24" s="7"/>
      <c r="E24" s="6">
        <v>1011.5</v>
      </c>
      <c r="F24" s="7"/>
      <c r="G24" s="6">
        <v>0</v>
      </c>
      <c r="H24" s="7"/>
      <c r="I24" s="6">
        <v>0</v>
      </c>
      <c r="J24" s="7"/>
      <c r="K24" s="6">
        <v>0</v>
      </c>
      <c r="L24" s="7"/>
      <c r="M24" s="6">
        <f t="shared" si="0"/>
        <v>1011.5</v>
      </c>
    </row>
    <row r="25" spans="1:13" x14ac:dyDescent="0.25">
      <c r="A25" s="2"/>
      <c r="B25" s="2" t="s">
        <v>226</v>
      </c>
      <c r="C25" s="6">
        <v>0</v>
      </c>
      <c r="D25" s="7"/>
      <c r="E25" s="6">
        <v>0</v>
      </c>
      <c r="F25" s="7"/>
      <c r="G25" s="6">
        <v>500</v>
      </c>
      <c r="H25" s="7"/>
      <c r="I25" s="6">
        <v>0</v>
      </c>
      <c r="J25" s="7"/>
      <c r="K25" s="6">
        <v>0</v>
      </c>
      <c r="L25" s="7"/>
      <c r="M25" s="6">
        <f t="shared" si="0"/>
        <v>500</v>
      </c>
    </row>
    <row r="26" spans="1:13" x14ac:dyDescent="0.25">
      <c r="A26" s="2"/>
      <c r="B26" s="2" t="s">
        <v>227</v>
      </c>
      <c r="C26" s="6">
        <v>250</v>
      </c>
      <c r="D26" s="7"/>
      <c r="E26" s="6">
        <v>0</v>
      </c>
      <c r="F26" s="7"/>
      <c r="G26" s="6">
        <v>0</v>
      </c>
      <c r="H26" s="7"/>
      <c r="I26" s="6">
        <v>0</v>
      </c>
      <c r="J26" s="7"/>
      <c r="K26" s="6">
        <v>0</v>
      </c>
      <c r="L26" s="7"/>
      <c r="M26" s="6">
        <f t="shared" si="0"/>
        <v>250</v>
      </c>
    </row>
    <row r="27" spans="1:13" x14ac:dyDescent="0.25">
      <c r="A27" s="2"/>
      <c r="B27" s="2" t="s">
        <v>228</v>
      </c>
      <c r="C27" s="6">
        <v>45</v>
      </c>
      <c r="D27" s="7"/>
      <c r="E27" s="6">
        <v>0</v>
      </c>
      <c r="F27" s="7"/>
      <c r="G27" s="6">
        <v>0</v>
      </c>
      <c r="H27" s="7"/>
      <c r="I27" s="6">
        <v>0</v>
      </c>
      <c r="J27" s="7"/>
      <c r="K27" s="6">
        <v>0</v>
      </c>
      <c r="L27" s="7"/>
      <c r="M27" s="6">
        <f t="shared" si="0"/>
        <v>45</v>
      </c>
    </row>
    <row r="28" spans="1:13" x14ac:dyDescent="0.25">
      <c r="A28" s="2"/>
      <c r="B28" s="2" t="s">
        <v>229</v>
      </c>
      <c r="C28" s="6">
        <v>0</v>
      </c>
      <c r="D28" s="7"/>
      <c r="E28" s="6">
        <v>0</v>
      </c>
      <c r="F28" s="7"/>
      <c r="G28" s="6">
        <v>250</v>
      </c>
      <c r="H28" s="7"/>
      <c r="I28" s="6">
        <v>0</v>
      </c>
      <c r="J28" s="7"/>
      <c r="K28" s="6">
        <v>0</v>
      </c>
      <c r="L28" s="7"/>
      <c r="M28" s="6">
        <f t="shared" si="0"/>
        <v>250</v>
      </c>
    </row>
    <row r="29" spans="1:13" x14ac:dyDescent="0.25">
      <c r="A29" s="2"/>
      <c r="B29" s="2" t="s">
        <v>230</v>
      </c>
      <c r="C29" s="6">
        <v>0</v>
      </c>
      <c r="D29" s="7"/>
      <c r="E29" s="6">
        <v>400</v>
      </c>
      <c r="F29" s="7"/>
      <c r="G29" s="6">
        <v>0</v>
      </c>
      <c r="H29" s="7"/>
      <c r="I29" s="6">
        <v>0</v>
      </c>
      <c r="J29" s="7"/>
      <c r="K29" s="6">
        <v>0</v>
      </c>
      <c r="L29" s="7"/>
      <c r="M29" s="6">
        <f t="shared" si="0"/>
        <v>400</v>
      </c>
    </row>
    <row r="30" spans="1:13" x14ac:dyDescent="0.25">
      <c r="A30" s="2"/>
      <c r="B30" s="2" t="s">
        <v>231</v>
      </c>
      <c r="C30" s="6">
        <v>0</v>
      </c>
      <c r="D30" s="7"/>
      <c r="E30" s="6">
        <v>200</v>
      </c>
      <c r="F30" s="7"/>
      <c r="G30" s="6">
        <v>0</v>
      </c>
      <c r="H30" s="7"/>
      <c r="I30" s="6">
        <v>0</v>
      </c>
      <c r="J30" s="7"/>
      <c r="K30" s="6">
        <v>0</v>
      </c>
      <c r="L30" s="7"/>
      <c r="M30" s="6">
        <f t="shared" si="0"/>
        <v>200</v>
      </c>
    </row>
    <row r="31" spans="1:13" x14ac:dyDescent="0.25">
      <c r="A31" s="2"/>
      <c r="B31" s="2" t="s">
        <v>232</v>
      </c>
      <c r="C31" s="6">
        <v>0</v>
      </c>
      <c r="D31" s="7"/>
      <c r="E31" s="6">
        <v>0</v>
      </c>
      <c r="F31" s="7"/>
      <c r="G31" s="6">
        <v>0</v>
      </c>
      <c r="H31" s="7"/>
      <c r="I31" s="6">
        <v>250</v>
      </c>
      <c r="J31" s="7"/>
      <c r="K31" s="6">
        <v>0</v>
      </c>
      <c r="L31" s="7"/>
      <c r="M31" s="6">
        <f t="shared" si="0"/>
        <v>250</v>
      </c>
    </row>
    <row r="32" spans="1:13" x14ac:dyDescent="0.25">
      <c r="A32" s="2"/>
      <c r="B32" s="2" t="s">
        <v>233</v>
      </c>
      <c r="C32" s="6">
        <v>0</v>
      </c>
      <c r="D32" s="7"/>
      <c r="E32" s="6">
        <v>-400</v>
      </c>
      <c r="F32" s="7"/>
      <c r="G32" s="6">
        <v>0</v>
      </c>
      <c r="H32" s="7"/>
      <c r="I32" s="6">
        <v>0</v>
      </c>
      <c r="J32" s="7"/>
      <c r="K32" s="6">
        <v>0</v>
      </c>
      <c r="L32" s="7"/>
      <c r="M32" s="6">
        <f t="shared" si="0"/>
        <v>-400</v>
      </c>
    </row>
    <row r="33" spans="1:13" x14ac:dyDescent="0.25">
      <c r="A33" s="2"/>
      <c r="B33" s="2" t="s">
        <v>234</v>
      </c>
      <c r="C33" s="6">
        <v>0</v>
      </c>
      <c r="D33" s="7"/>
      <c r="E33" s="6">
        <v>-600</v>
      </c>
      <c r="F33" s="7"/>
      <c r="G33" s="6">
        <v>0</v>
      </c>
      <c r="H33" s="7"/>
      <c r="I33" s="6">
        <v>0</v>
      </c>
      <c r="J33" s="7"/>
      <c r="K33" s="6">
        <v>0</v>
      </c>
      <c r="L33" s="7"/>
      <c r="M33" s="6">
        <f t="shared" si="0"/>
        <v>-600</v>
      </c>
    </row>
    <row r="34" spans="1:13" x14ac:dyDescent="0.25">
      <c r="A34" s="2"/>
      <c r="B34" s="2" t="s">
        <v>235</v>
      </c>
      <c r="C34" s="6">
        <v>400</v>
      </c>
      <c r="D34" s="7"/>
      <c r="E34" s="6">
        <v>0</v>
      </c>
      <c r="F34" s="7"/>
      <c r="G34" s="6">
        <v>0</v>
      </c>
      <c r="H34" s="7"/>
      <c r="I34" s="6">
        <v>0</v>
      </c>
      <c r="J34" s="7"/>
      <c r="K34" s="6">
        <v>0</v>
      </c>
      <c r="L34" s="7"/>
      <c r="M34" s="6">
        <f t="shared" ref="M34:M65" si="1">ROUND(SUM(C34:K34),5)</f>
        <v>400</v>
      </c>
    </row>
    <row r="35" spans="1:13" x14ac:dyDescent="0.25">
      <c r="A35" s="2"/>
      <c r="B35" s="2" t="s">
        <v>236</v>
      </c>
      <c r="C35" s="6">
        <v>0</v>
      </c>
      <c r="D35" s="7"/>
      <c r="E35" s="6">
        <v>0</v>
      </c>
      <c r="F35" s="7"/>
      <c r="G35" s="6">
        <v>0</v>
      </c>
      <c r="H35" s="7"/>
      <c r="I35" s="6">
        <v>0</v>
      </c>
      <c r="J35" s="7"/>
      <c r="K35" s="6">
        <v>-308.5</v>
      </c>
      <c r="L35" s="7"/>
      <c r="M35" s="6">
        <f t="shared" si="1"/>
        <v>-308.5</v>
      </c>
    </row>
    <row r="36" spans="1:13" x14ac:dyDescent="0.25">
      <c r="A36" s="2"/>
      <c r="B36" s="2" t="s">
        <v>237</v>
      </c>
      <c r="C36" s="6">
        <v>0</v>
      </c>
      <c r="D36" s="7"/>
      <c r="E36" s="6">
        <v>0</v>
      </c>
      <c r="F36" s="7"/>
      <c r="G36" s="6">
        <v>250</v>
      </c>
      <c r="H36" s="7"/>
      <c r="I36" s="6">
        <v>0</v>
      </c>
      <c r="J36" s="7"/>
      <c r="K36" s="6">
        <v>0</v>
      </c>
      <c r="L36" s="7"/>
      <c r="M36" s="6">
        <f t="shared" si="1"/>
        <v>250</v>
      </c>
    </row>
    <row r="37" spans="1:13" x14ac:dyDescent="0.25">
      <c r="A37" s="2"/>
      <c r="B37" s="2" t="s">
        <v>238</v>
      </c>
      <c r="C37" s="6">
        <v>0</v>
      </c>
      <c r="D37" s="7"/>
      <c r="E37" s="6">
        <v>250</v>
      </c>
      <c r="F37" s="7"/>
      <c r="G37" s="6">
        <v>0</v>
      </c>
      <c r="H37" s="7"/>
      <c r="I37" s="6">
        <v>0</v>
      </c>
      <c r="J37" s="7"/>
      <c r="K37" s="6">
        <v>0</v>
      </c>
      <c r="L37" s="7"/>
      <c r="M37" s="6">
        <f t="shared" si="1"/>
        <v>250</v>
      </c>
    </row>
    <row r="38" spans="1:13" x14ac:dyDescent="0.25">
      <c r="A38" s="2"/>
      <c r="B38" s="2" t="s">
        <v>239</v>
      </c>
      <c r="C38" s="6">
        <v>0</v>
      </c>
      <c r="D38" s="7"/>
      <c r="E38" s="6">
        <v>0</v>
      </c>
      <c r="F38" s="7"/>
      <c r="G38" s="6">
        <v>0</v>
      </c>
      <c r="H38" s="7"/>
      <c r="I38" s="6">
        <v>0</v>
      </c>
      <c r="J38" s="7"/>
      <c r="K38" s="6">
        <v>250</v>
      </c>
      <c r="L38" s="7"/>
      <c r="M38" s="6">
        <f t="shared" si="1"/>
        <v>250</v>
      </c>
    </row>
    <row r="39" spans="1:13" x14ac:dyDescent="0.25">
      <c r="A39" s="2"/>
      <c r="B39" s="2" t="s">
        <v>240</v>
      </c>
      <c r="C39" s="6">
        <v>0</v>
      </c>
      <c r="D39" s="7"/>
      <c r="E39" s="6">
        <v>350</v>
      </c>
      <c r="F39" s="7"/>
      <c r="G39" s="6">
        <v>0</v>
      </c>
      <c r="H39" s="7"/>
      <c r="I39" s="6">
        <v>0</v>
      </c>
      <c r="J39" s="7"/>
      <c r="K39" s="6">
        <v>0</v>
      </c>
      <c r="L39" s="7"/>
      <c r="M39" s="6">
        <f t="shared" si="1"/>
        <v>350</v>
      </c>
    </row>
    <row r="40" spans="1:13" x14ac:dyDescent="0.25">
      <c r="A40" s="2"/>
      <c r="B40" s="2" t="s">
        <v>241</v>
      </c>
      <c r="C40" s="6">
        <v>0</v>
      </c>
      <c r="D40" s="7"/>
      <c r="E40" s="6">
        <v>2285.5</v>
      </c>
      <c r="F40" s="7"/>
      <c r="G40" s="6">
        <v>0</v>
      </c>
      <c r="H40" s="7"/>
      <c r="I40" s="6">
        <v>0</v>
      </c>
      <c r="J40" s="7"/>
      <c r="K40" s="6">
        <v>0</v>
      </c>
      <c r="L40" s="7"/>
      <c r="M40" s="6">
        <f t="shared" si="1"/>
        <v>2285.5</v>
      </c>
    </row>
    <row r="41" spans="1:13" x14ac:dyDescent="0.25">
      <c r="A41" s="2"/>
      <c r="B41" s="2" t="s">
        <v>242</v>
      </c>
      <c r="C41" s="6">
        <v>0</v>
      </c>
      <c r="D41" s="7"/>
      <c r="E41" s="6">
        <v>250</v>
      </c>
      <c r="F41" s="7"/>
      <c r="G41" s="6">
        <v>0</v>
      </c>
      <c r="H41" s="7"/>
      <c r="I41" s="6">
        <v>0</v>
      </c>
      <c r="J41" s="7"/>
      <c r="K41" s="6">
        <v>0</v>
      </c>
      <c r="L41" s="7"/>
      <c r="M41" s="6">
        <f t="shared" si="1"/>
        <v>250</v>
      </c>
    </row>
    <row r="42" spans="1:13" x14ac:dyDescent="0.25">
      <c r="A42" s="2"/>
      <c r="B42" s="2" t="s">
        <v>243</v>
      </c>
      <c r="C42" s="6">
        <v>0</v>
      </c>
      <c r="D42" s="7"/>
      <c r="E42" s="6">
        <v>0</v>
      </c>
      <c r="F42" s="7"/>
      <c r="G42" s="6">
        <v>0</v>
      </c>
      <c r="H42" s="7"/>
      <c r="I42" s="6">
        <v>0</v>
      </c>
      <c r="J42" s="7"/>
      <c r="K42" s="6">
        <v>300</v>
      </c>
      <c r="L42" s="7"/>
      <c r="M42" s="6">
        <f t="shared" si="1"/>
        <v>300</v>
      </c>
    </row>
    <row r="43" spans="1:13" x14ac:dyDescent="0.25">
      <c r="A43" s="2"/>
      <c r="B43" s="2" t="s">
        <v>244</v>
      </c>
      <c r="C43" s="6">
        <v>250</v>
      </c>
      <c r="D43" s="7"/>
      <c r="E43" s="6">
        <v>0</v>
      </c>
      <c r="F43" s="7"/>
      <c r="G43" s="6">
        <v>0</v>
      </c>
      <c r="H43" s="7"/>
      <c r="I43" s="6">
        <v>0</v>
      </c>
      <c r="J43" s="7"/>
      <c r="K43" s="6">
        <v>0</v>
      </c>
      <c r="L43" s="7"/>
      <c r="M43" s="6">
        <f t="shared" si="1"/>
        <v>250</v>
      </c>
    </row>
    <row r="44" spans="1:13" x14ac:dyDescent="0.25">
      <c r="A44" s="2"/>
      <c r="B44" s="2" t="s">
        <v>245</v>
      </c>
      <c r="C44" s="6">
        <v>0</v>
      </c>
      <c r="D44" s="7"/>
      <c r="E44" s="6">
        <v>290.5</v>
      </c>
      <c r="F44" s="7"/>
      <c r="G44" s="6">
        <v>0</v>
      </c>
      <c r="H44" s="7"/>
      <c r="I44" s="6">
        <v>0</v>
      </c>
      <c r="J44" s="7"/>
      <c r="K44" s="6">
        <v>0</v>
      </c>
      <c r="L44" s="7"/>
      <c r="M44" s="6">
        <f t="shared" si="1"/>
        <v>290.5</v>
      </c>
    </row>
    <row r="45" spans="1:13" x14ac:dyDescent="0.25">
      <c r="A45" s="2"/>
      <c r="B45" s="2" t="s">
        <v>246</v>
      </c>
      <c r="C45" s="6">
        <v>0</v>
      </c>
      <c r="D45" s="7"/>
      <c r="E45" s="6">
        <v>-200</v>
      </c>
      <c r="F45" s="7"/>
      <c r="G45" s="6">
        <v>-400</v>
      </c>
      <c r="H45" s="7"/>
      <c r="I45" s="6">
        <v>0</v>
      </c>
      <c r="J45" s="7"/>
      <c r="K45" s="6">
        <v>0</v>
      </c>
      <c r="L45" s="7"/>
      <c r="M45" s="6">
        <f t="shared" si="1"/>
        <v>-600</v>
      </c>
    </row>
    <row r="46" spans="1:13" x14ac:dyDescent="0.25">
      <c r="A46" s="2"/>
      <c r="B46" s="2" t="s">
        <v>247</v>
      </c>
      <c r="C46" s="6">
        <v>0</v>
      </c>
      <c r="D46" s="7"/>
      <c r="E46" s="6">
        <v>0</v>
      </c>
      <c r="F46" s="7"/>
      <c r="G46" s="6">
        <v>0</v>
      </c>
      <c r="H46" s="7"/>
      <c r="I46" s="6">
        <v>0</v>
      </c>
      <c r="J46" s="7"/>
      <c r="K46" s="6">
        <v>250</v>
      </c>
      <c r="L46" s="7"/>
      <c r="M46" s="6">
        <f t="shared" si="1"/>
        <v>250</v>
      </c>
    </row>
    <row r="47" spans="1:13" x14ac:dyDescent="0.25">
      <c r="A47" s="2"/>
      <c r="B47" s="2" t="s">
        <v>248</v>
      </c>
      <c r="C47" s="6">
        <v>400</v>
      </c>
      <c r="D47" s="7"/>
      <c r="E47" s="6">
        <v>0</v>
      </c>
      <c r="F47" s="7"/>
      <c r="G47" s="6">
        <v>0</v>
      </c>
      <c r="H47" s="7"/>
      <c r="I47" s="6">
        <v>0</v>
      </c>
      <c r="J47" s="7"/>
      <c r="K47" s="6">
        <v>0</v>
      </c>
      <c r="L47" s="7"/>
      <c r="M47" s="6">
        <f t="shared" si="1"/>
        <v>400</v>
      </c>
    </row>
    <row r="48" spans="1:13" x14ac:dyDescent="0.25">
      <c r="A48" s="2"/>
      <c r="B48" s="2" t="s">
        <v>249</v>
      </c>
      <c r="C48" s="6">
        <v>250</v>
      </c>
      <c r="D48" s="7"/>
      <c r="E48" s="6">
        <v>0</v>
      </c>
      <c r="F48" s="7"/>
      <c r="G48" s="6">
        <v>0</v>
      </c>
      <c r="H48" s="7"/>
      <c r="I48" s="6">
        <v>0</v>
      </c>
      <c r="J48" s="7"/>
      <c r="K48" s="6">
        <v>0</v>
      </c>
      <c r="L48" s="7"/>
      <c r="M48" s="6">
        <f t="shared" si="1"/>
        <v>250</v>
      </c>
    </row>
    <row r="49" spans="1:13" x14ac:dyDescent="0.25">
      <c r="A49" s="2"/>
      <c r="B49" s="2" t="s">
        <v>250</v>
      </c>
      <c r="C49" s="6">
        <v>0</v>
      </c>
      <c r="D49" s="7"/>
      <c r="E49" s="6">
        <v>0</v>
      </c>
      <c r="F49" s="7"/>
      <c r="G49" s="6">
        <v>0</v>
      </c>
      <c r="H49" s="7"/>
      <c r="I49" s="6">
        <v>0</v>
      </c>
      <c r="J49" s="7"/>
      <c r="K49" s="6">
        <v>250</v>
      </c>
      <c r="L49" s="7"/>
      <c r="M49" s="6">
        <f t="shared" si="1"/>
        <v>250</v>
      </c>
    </row>
    <row r="50" spans="1:13" x14ac:dyDescent="0.25">
      <c r="A50" s="2"/>
      <c r="B50" s="2" t="s">
        <v>251</v>
      </c>
      <c r="C50" s="6">
        <v>0</v>
      </c>
      <c r="D50" s="7"/>
      <c r="E50" s="6">
        <v>0</v>
      </c>
      <c r="F50" s="7"/>
      <c r="G50" s="6">
        <v>0</v>
      </c>
      <c r="H50" s="7"/>
      <c r="I50" s="6">
        <v>0</v>
      </c>
      <c r="J50" s="7"/>
      <c r="K50" s="6">
        <v>0.5</v>
      </c>
      <c r="L50" s="7"/>
      <c r="M50" s="6">
        <f t="shared" si="1"/>
        <v>0.5</v>
      </c>
    </row>
    <row r="51" spans="1:13" x14ac:dyDescent="0.25">
      <c r="A51" s="2"/>
      <c r="B51" s="2" t="s">
        <v>252</v>
      </c>
      <c r="C51" s="6">
        <v>250</v>
      </c>
      <c r="D51" s="7"/>
      <c r="E51" s="6">
        <v>0</v>
      </c>
      <c r="F51" s="7"/>
      <c r="G51" s="6">
        <v>0</v>
      </c>
      <c r="H51" s="7"/>
      <c r="I51" s="6">
        <v>0</v>
      </c>
      <c r="J51" s="7"/>
      <c r="K51" s="6">
        <v>0</v>
      </c>
      <c r="L51" s="7"/>
      <c r="M51" s="6">
        <f t="shared" si="1"/>
        <v>250</v>
      </c>
    </row>
    <row r="52" spans="1:13" x14ac:dyDescent="0.25">
      <c r="A52" s="2"/>
      <c r="B52" s="2" t="s">
        <v>253</v>
      </c>
      <c r="C52" s="6">
        <v>250</v>
      </c>
      <c r="D52" s="7"/>
      <c r="E52" s="6">
        <v>0</v>
      </c>
      <c r="F52" s="7"/>
      <c r="G52" s="6">
        <v>0</v>
      </c>
      <c r="H52" s="7"/>
      <c r="I52" s="6">
        <v>0</v>
      </c>
      <c r="J52" s="7"/>
      <c r="K52" s="6">
        <v>0</v>
      </c>
      <c r="L52" s="7"/>
      <c r="M52" s="6">
        <f t="shared" si="1"/>
        <v>250</v>
      </c>
    </row>
    <row r="53" spans="1:13" x14ac:dyDescent="0.25">
      <c r="A53" s="2"/>
      <c r="B53" s="2" t="s">
        <v>254</v>
      </c>
      <c r="C53" s="6">
        <v>0</v>
      </c>
      <c r="D53" s="7"/>
      <c r="E53" s="6">
        <v>0</v>
      </c>
      <c r="F53" s="7"/>
      <c r="G53" s="6">
        <v>0</v>
      </c>
      <c r="H53" s="7"/>
      <c r="I53" s="6">
        <v>400</v>
      </c>
      <c r="J53" s="7"/>
      <c r="K53" s="6">
        <v>0</v>
      </c>
      <c r="L53" s="7"/>
      <c r="M53" s="6">
        <f t="shared" si="1"/>
        <v>400</v>
      </c>
    </row>
    <row r="54" spans="1:13" x14ac:dyDescent="0.25">
      <c r="A54" s="2"/>
      <c r="B54" s="2" t="s">
        <v>255</v>
      </c>
      <c r="C54" s="6">
        <v>450</v>
      </c>
      <c r="D54" s="7"/>
      <c r="E54" s="6">
        <v>0</v>
      </c>
      <c r="F54" s="7"/>
      <c r="G54" s="6">
        <v>0</v>
      </c>
      <c r="H54" s="7"/>
      <c r="I54" s="6">
        <v>0</v>
      </c>
      <c r="J54" s="7"/>
      <c r="K54" s="6">
        <v>0</v>
      </c>
      <c r="L54" s="7"/>
      <c r="M54" s="6">
        <f t="shared" si="1"/>
        <v>450</v>
      </c>
    </row>
    <row r="55" spans="1:13" x14ac:dyDescent="0.25">
      <c r="A55" s="2"/>
      <c r="B55" s="2" t="s">
        <v>256</v>
      </c>
      <c r="C55" s="6">
        <v>0</v>
      </c>
      <c r="D55" s="7"/>
      <c r="E55" s="6">
        <v>2408</v>
      </c>
      <c r="F55" s="7"/>
      <c r="G55" s="6">
        <v>0</v>
      </c>
      <c r="H55" s="7"/>
      <c r="I55" s="6">
        <v>0</v>
      </c>
      <c r="J55" s="7"/>
      <c r="K55" s="6">
        <v>0</v>
      </c>
      <c r="L55" s="7"/>
      <c r="M55" s="6">
        <f t="shared" si="1"/>
        <v>2408</v>
      </c>
    </row>
    <row r="56" spans="1:13" x14ac:dyDescent="0.25">
      <c r="A56" s="2"/>
      <c r="B56" s="2" t="s">
        <v>257</v>
      </c>
      <c r="C56" s="6">
        <v>250</v>
      </c>
      <c r="D56" s="7"/>
      <c r="E56" s="6">
        <v>-400</v>
      </c>
      <c r="F56" s="7"/>
      <c r="G56" s="6">
        <v>0</v>
      </c>
      <c r="H56" s="7"/>
      <c r="I56" s="6">
        <v>0</v>
      </c>
      <c r="J56" s="7"/>
      <c r="K56" s="6">
        <v>0</v>
      </c>
      <c r="L56" s="7"/>
      <c r="M56" s="6">
        <f t="shared" si="1"/>
        <v>-150</v>
      </c>
    </row>
    <row r="57" spans="1:13" x14ac:dyDescent="0.25">
      <c r="A57" s="2"/>
      <c r="B57" s="2" t="s">
        <v>258</v>
      </c>
      <c r="C57" s="6">
        <v>0</v>
      </c>
      <c r="D57" s="7"/>
      <c r="E57" s="6">
        <v>0</v>
      </c>
      <c r="F57" s="7"/>
      <c r="G57" s="6">
        <v>0</v>
      </c>
      <c r="H57" s="7"/>
      <c r="I57" s="6">
        <v>0</v>
      </c>
      <c r="J57" s="7"/>
      <c r="K57" s="6">
        <v>185</v>
      </c>
      <c r="L57" s="7"/>
      <c r="M57" s="6">
        <f t="shared" si="1"/>
        <v>185</v>
      </c>
    </row>
    <row r="58" spans="1:13" x14ac:dyDescent="0.25">
      <c r="A58" s="2"/>
      <c r="B58" s="2" t="s">
        <v>259</v>
      </c>
      <c r="C58" s="6">
        <v>0</v>
      </c>
      <c r="D58" s="7"/>
      <c r="E58" s="6">
        <v>-600</v>
      </c>
      <c r="F58" s="7"/>
      <c r="G58" s="6">
        <v>0</v>
      </c>
      <c r="H58" s="7"/>
      <c r="I58" s="6">
        <v>0</v>
      </c>
      <c r="J58" s="7"/>
      <c r="K58" s="6">
        <v>0</v>
      </c>
      <c r="L58" s="7"/>
      <c r="M58" s="6">
        <f t="shared" si="1"/>
        <v>-600</v>
      </c>
    </row>
    <row r="59" spans="1:13" x14ac:dyDescent="0.25">
      <c r="A59" s="2"/>
      <c r="B59" s="2" t="s">
        <v>260</v>
      </c>
      <c r="C59" s="6">
        <v>0</v>
      </c>
      <c r="D59" s="7"/>
      <c r="E59" s="6">
        <v>0</v>
      </c>
      <c r="F59" s="7"/>
      <c r="G59" s="6">
        <v>0</v>
      </c>
      <c r="H59" s="7"/>
      <c r="I59" s="6">
        <v>0</v>
      </c>
      <c r="J59" s="7"/>
      <c r="K59" s="6">
        <v>250</v>
      </c>
      <c r="L59" s="7"/>
      <c r="M59" s="6">
        <f t="shared" si="1"/>
        <v>250</v>
      </c>
    </row>
    <row r="60" spans="1:13" x14ac:dyDescent="0.25">
      <c r="A60" s="2"/>
      <c r="B60" s="2" t="s">
        <v>261</v>
      </c>
      <c r="C60" s="6">
        <v>0</v>
      </c>
      <c r="D60" s="7"/>
      <c r="E60" s="6">
        <v>350</v>
      </c>
      <c r="F60" s="7"/>
      <c r="G60" s="6">
        <v>0</v>
      </c>
      <c r="H60" s="7"/>
      <c r="I60" s="6">
        <v>0</v>
      </c>
      <c r="J60" s="7"/>
      <c r="K60" s="6">
        <v>-7</v>
      </c>
      <c r="L60" s="7"/>
      <c r="M60" s="6">
        <f t="shared" si="1"/>
        <v>343</v>
      </c>
    </row>
    <row r="61" spans="1:13" x14ac:dyDescent="0.25">
      <c r="A61" s="2"/>
      <c r="B61" s="2" t="s">
        <v>262</v>
      </c>
      <c r="C61" s="6">
        <v>0</v>
      </c>
      <c r="D61" s="7"/>
      <c r="E61" s="6">
        <v>-600</v>
      </c>
      <c r="F61" s="7"/>
      <c r="G61" s="6">
        <v>0</v>
      </c>
      <c r="H61" s="7"/>
      <c r="I61" s="6">
        <v>0</v>
      </c>
      <c r="J61" s="7"/>
      <c r="K61" s="6">
        <v>0</v>
      </c>
      <c r="L61" s="7"/>
      <c r="M61" s="6">
        <f t="shared" si="1"/>
        <v>-600</v>
      </c>
    </row>
    <row r="62" spans="1:13" x14ac:dyDescent="0.25">
      <c r="A62" s="2"/>
      <c r="B62" s="2" t="s">
        <v>263</v>
      </c>
      <c r="C62" s="6">
        <v>0</v>
      </c>
      <c r="D62" s="7"/>
      <c r="E62" s="6">
        <v>0</v>
      </c>
      <c r="F62" s="7"/>
      <c r="G62" s="6">
        <v>200</v>
      </c>
      <c r="H62" s="7"/>
      <c r="I62" s="6">
        <v>0</v>
      </c>
      <c r="J62" s="7"/>
      <c r="K62" s="6">
        <v>0</v>
      </c>
      <c r="L62" s="7"/>
      <c r="M62" s="6">
        <f t="shared" si="1"/>
        <v>200</v>
      </c>
    </row>
    <row r="63" spans="1:13" x14ac:dyDescent="0.25">
      <c r="A63" s="2"/>
      <c r="B63" s="2" t="s">
        <v>264</v>
      </c>
      <c r="C63" s="6">
        <v>250</v>
      </c>
      <c r="D63" s="7"/>
      <c r="E63" s="6">
        <v>0</v>
      </c>
      <c r="F63" s="7"/>
      <c r="G63" s="6">
        <v>0</v>
      </c>
      <c r="H63" s="7"/>
      <c r="I63" s="6">
        <v>0</v>
      </c>
      <c r="J63" s="7"/>
      <c r="K63" s="6">
        <v>0</v>
      </c>
      <c r="L63" s="7"/>
      <c r="M63" s="6">
        <f t="shared" si="1"/>
        <v>250</v>
      </c>
    </row>
    <row r="64" spans="1:13" x14ac:dyDescent="0.25">
      <c r="A64" s="2"/>
      <c r="B64" s="2" t="s">
        <v>265</v>
      </c>
      <c r="C64" s="6">
        <v>200</v>
      </c>
      <c r="D64" s="7"/>
      <c r="E64" s="6">
        <v>0</v>
      </c>
      <c r="F64" s="7"/>
      <c r="G64" s="6">
        <v>0</v>
      </c>
      <c r="H64" s="7"/>
      <c r="I64" s="6">
        <v>0</v>
      </c>
      <c r="J64" s="7"/>
      <c r="K64" s="6">
        <v>0</v>
      </c>
      <c r="L64" s="7"/>
      <c r="M64" s="6">
        <f t="shared" si="1"/>
        <v>200</v>
      </c>
    </row>
    <row r="65" spans="1:13" x14ac:dyDescent="0.25">
      <c r="A65" s="2"/>
      <c r="B65" s="2" t="s">
        <v>266</v>
      </c>
      <c r="C65" s="6">
        <v>0</v>
      </c>
      <c r="D65" s="7"/>
      <c r="E65" s="6">
        <v>2667</v>
      </c>
      <c r="F65" s="7"/>
      <c r="G65" s="6">
        <v>0</v>
      </c>
      <c r="H65" s="7"/>
      <c r="I65" s="6">
        <v>0</v>
      </c>
      <c r="J65" s="7"/>
      <c r="K65" s="6">
        <v>7</v>
      </c>
      <c r="L65" s="7"/>
      <c r="M65" s="6">
        <f t="shared" si="1"/>
        <v>2674</v>
      </c>
    </row>
    <row r="66" spans="1:13" x14ac:dyDescent="0.25">
      <c r="A66" s="2"/>
      <c r="B66" s="2" t="s">
        <v>267</v>
      </c>
      <c r="C66" s="6">
        <v>0</v>
      </c>
      <c r="D66" s="7"/>
      <c r="E66" s="6">
        <v>0</v>
      </c>
      <c r="F66" s="7"/>
      <c r="G66" s="6">
        <v>0</v>
      </c>
      <c r="H66" s="7"/>
      <c r="I66" s="6">
        <v>0</v>
      </c>
      <c r="J66" s="7"/>
      <c r="K66" s="6">
        <v>200</v>
      </c>
      <c r="L66" s="7"/>
      <c r="M66" s="6">
        <f t="shared" ref="M66:M90" si="2">ROUND(SUM(C66:K66),5)</f>
        <v>200</v>
      </c>
    </row>
    <row r="67" spans="1:13" x14ac:dyDescent="0.25">
      <c r="A67" s="2"/>
      <c r="B67" s="2" t="s">
        <v>268</v>
      </c>
      <c r="C67" s="6">
        <v>0</v>
      </c>
      <c r="D67" s="7"/>
      <c r="E67" s="6">
        <v>770</v>
      </c>
      <c r="F67" s="7"/>
      <c r="G67" s="6">
        <v>0</v>
      </c>
      <c r="H67" s="7"/>
      <c r="I67" s="6">
        <v>0</v>
      </c>
      <c r="J67" s="7"/>
      <c r="K67" s="6">
        <v>277</v>
      </c>
      <c r="L67" s="7"/>
      <c r="M67" s="6">
        <f t="shared" si="2"/>
        <v>1047</v>
      </c>
    </row>
    <row r="68" spans="1:13" x14ac:dyDescent="0.25">
      <c r="A68" s="2"/>
      <c r="B68" s="2" t="s">
        <v>269</v>
      </c>
      <c r="C68" s="6">
        <v>0</v>
      </c>
      <c r="D68" s="7"/>
      <c r="E68" s="6">
        <v>-550</v>
      </c>
      <c r="F68" s="7"/>
      <c r="G68" s="6">
        <v>0</v>
      </c>
      <c r="H68" s="7"/>
      <c r="I68" s="6">
        <v>0</v>
      </c>
      <c r="J68" s="7"/>
      <c r="K68" s="6">
        <v>0</v>
      </c>
      <c r="L68" s="7"/>
      <c r="M68" s="6">
        <f t="shared" si="2"/>
        <v>-550</v>
      </c>
    </row>
    <row r="69" spans="1:13" x14ac:dyDescent="0.25">
      <c r="A69" s="2"/>
      <c r="B69" s="2" t="s">
        <v>270</v>
      </c>
      <c r="C69" s="6">
        <v>0</v>
      </c>
      <c r="D69" s="7"/>
      <c r="E69" s="6">
        <v>0</v>
      </c>
      <c r="F69" s="7"/>
      <c r="G69" s="6">
        <v>0</v>
      </c>
      <c r="H69" s="7"/>
      <c r="I69" s="6">
        <v>200</v>
      </c>
      <c r="J69" s="7"/>
      <c r="K69" s="6">
        <v>0</v>
      </c>
      <c r="L69" s="7"/>
      <c r="M69" s="6">
        <f t="shared" si="2"/>
        <v>200</v>
      </c>
    </row>
    <row r="70" spans="1:13" x14ac:dyDescent="0.25">
      <c r="A70" s="2"/>
      <c r="B70" s="2" t="s">
        <v>271</v>
      </c>
      <c r="C70" s="6">
        <v>0</v>
      </c>
      <c r="D70" s="7"/>
      <c r="E70" s="6">
        <v>0</v>
      </c>
      <c r="F70" s="7"/>
      <c r="G70" s="6">
        <v>-76.67</v>
      </c>
      <c r="H70" s="7"/>
      <c r="I70" s="6">
        <v>0</v>
      </c>
      <c r="J70" s="7"/>
      <c r="K70" s="6">
        <v>0</v>
      </c>
      <c r="L70" s="7"/>
      <c r="M70" s="6">
        <f t="shared" si="2"/>
        <v>-76.67</v>
      </c>
    </row>
    <row r="71" spans="1:13" x14ac:dyDescent="0.25">
      <c r="A71" s="2"/>
      <c r="B71" s="2" t="s">
        <v>272</v>
      </c>
      <c r="C71" s="6">
        <v>400</v>
      </c>
      <c r="D71" s="7"/>
      <c r="E71" s="6">
        <v>0</v>
      </c>
      <c r="F71" s="7"/>
      <c r="G71" s="6">
        <v>0</v>
      </c>
      <c r="H71" s="7"/>
      <c r="I71" s="6">
        <v>0</v>
      </c>
      <c r="J71" s="7"/>
      <c r="K71" s="6">
        <v>83.33</v>
      </c>
      <c r="L71" s="7"/>
      <c r="M71" s="6">
        <f t="shared" si="2"/>
        <v>483.33</v>
      </c>
    </row>
    <row r="72" spans="1:13" x14ac:dyDescent="0.25">
      <c r="A72" s="2"/>
      <c r="B72" s="2" t="s">
        <v>273</v>
      </c>
      <c r="C72" s="6">
        <v>0</v>
      </c>
      <c r="D72" s="7"/>
      <c r="E72" s="6">
        <v>400</v>
      </c>
      <c r="F72" s="7"/>
      <c r="G72" s="6">
        <v>0</v>
      </c>
      <c r="H72" s="7"/>
      <c r="I72" s="6">
        <v>0</v>
      </c>
      <c r="J72" s="7"/>
      <c r="K72" s="6">
        <v>0</v>
      </c>
      <c r="L72" s="7"/>
      <c r="M72" s="6">
        <f t="shared" si="2"/>
        <v>400</v>
      </c>
    </row>
    <row r="73" spans="1:13" x14ac:dyDescent="0.25">
      <c r="A73" s="2"/>
      <c r="B73" s="2" t="s">
        <v>274</v>
      </c>
      <c r="C73" s="6">
        <v>0</v>
      </c>
      <c r="D73" s="7"/>
      <c r="E73" s="6">
        <v>0</v>
      </c>
      <c r="F73" s="7"/>
      <c r="G73" s="6">
        <v>0</v>
      </c>
      <c r="H73" s="7"/>
      <c r="I73" s="6">
        <v>0</v>
      </c>
      <c r="J73" s="7"/>
      <c r="K73" s="6">
        <v>-2030</v>
      </c>
      <c r="L73" s="7"/>
      <c r="M73" s="6">
        <f t="shared" si="2"/>
        <v>-2030</v>
      </c>
    </row>
    <row r="74" spans="1:13" x14ac:dyDescent="0.25">
      <c r="A74" s="2"/>
      <c r="B74" s="2" t="s">
        <v>275</v>
      </c>
      <c r="C74" s="6">
        <v>0</v>
      </c>
      <c r="D74" s="7"/>
      <c r="E74" s="6">
        <v>0</v>
      </c>
      <c r="F74" s="7"/>
      <c r="G74" s="6">
        <v>250</v>
      </c>
      <c r="H74" s="7"/>
      <c r="I74" s="6">
        <v>0</v>
      </c>
      <c r="J74" s="7"/>
      <c r="K74" s="6">
        <v>0</v>
      </c>
      <c r="L74" s="7"/>
      <c r="M74" s="6">
        <f t="shared" si="2"/>
        <v>250</v>
      </c>
    </row>
    <row r="75" spans="1:13" x14ac:dyDescent="0.25">
      <c r="A75" s="2"/>
      <c r="B75" s="2" t="s">
        <v>276</v>
      </c>
      <c r="C75" s="6">
        <v>0</v>
      </c>
      <c r="D75" s="7"/>
      <c r="E75" s="6">
        <v>745.5</v>
      </c>
      <c r="F75" s="7"/>
      <c r="G75" s="6">
        <v>350</v>
      </c>
      <c r="H75" s="7"/>
      <c r="I75" s="6">
        <v>0</v>
      </c>
      <c r="J75" s="7"/>
      <c r="K75" s="6">
        <v>0.5</v>
      </c>
      <c r="L75" s="7"/>
      <c r="M75" s="6">
        <f t="shared" si="2"/>
        <v>1096</v>
      </c>
    </row>
    <row r="76" spans="1:13" x14ac:dyDescent="0.25">
      <c r="A76" s="2"/>
      <c r="B76" s="2" t="s">
        <v>277</v>
      </c>
      <c r="C76" s="6">
        <v>250</v>
      </c>
      <c r="D76" s="7"/>
      <c r="E76" s="6">
        <v>0</v>
      </c>
      <c r="F76" s="7"/>
      <c r="G76" s="6">
        <v>0</v>
      </c>
      <c r="H76" s="7"/>
      <c r="I76" s="6">
        <v>0</v>
      </c>
      <c r="J76" s="7"/>
      <c r="K76" s="6">
        <v>0</v>
      </c>
      <c r="L76" s="7"/>
      <c r="M76" s="6">
        <f t="shared" si="2"/>
        <v>250</v>
      </c>
    </row>
    <row r="77" spans="1:13" x14ac:dyDescent="0.25">
      <c r="A77" s="2"/>
      <c r="B77" s="2" t="s">
        <v>278</v>
      </c>
      <c r="C77" s="6">
        <v>0</v>
      </c>
      <c r="D77" s="7"/>
      <c r="E77" s="6">
        <v>0</v>
      </c>
      <c r="F77" s="7"/>
      <c r="G77" s="6">
        <v>0</v>
      </c>
      <c r="H77" s="7"/>
      <c r="I77" s="6">
        <v>0</v>
      </c>
      <c r="J77" s="7"/>
      <c r="K77" s="6">
        <v>223.58</v>
      </c>
      <c r="L77" s="7"/>
      <c r="M77" s="6">
        <f t="shared" si="2"/>
        <v>223.58</v>
      </c>
    </row>
    <row r="78" spans="1:13" x14ac:dyDescent="0.25">
      <c r="A78" s="2"/>
      <c r="B78" s="2" t="s">
        <v>279</v>
      </c>
      <c r="C78" s="6">
        <v>0</v>
      </c>
      <c r="D78" s="7"/>
      <c r="E78" s="6">
        <v>0</v>
      </c>
      <c r="F78" s="7"/>
      <c r="G78" s="6">
        <v>0</v>
      </c>
      <c r="H78" s="7"/>
      <c r="I78" s="6">
        <v>0</v>
      </c>
      <c r="J78" s="7"/>
      <c r="K78" s="6">
        <v>250</v>
      </c>
      <c r="L78" s="7"/>
      <c r="M78" s="6">
        <f t="shared" si="2"/>
        <v>250</v>
      </c>
    </row>
    <row r="79" spans="1:13" x14ac:dyDescent="0.25">
      <c r="A79" s="2"/>
      <c r="B79" s="2" t="s">
        <v>280</v>
      </c>
      <c r="C79" s="6">
        <v>0</v>
      </c>
      <c r="D79" s="7"/>
      <c r="E79" s="6">
        <v>0</v>
      </c>
      <c r="F79" s="7"/>
      <c r="G79" s="6">
        <v>0</v>
      </c>
      <c r="H79" s="7"/>
      <c r="I79" s="6">
        <v>0</v>
      </c>
      <c r="J79" s="7"/>
      <c r="K79" s="6">
        <v>392</v>
      </c>
      <c r="L79" s="7"/>
      <c r="M79" s="6">
        <f t="shared" si="2"/>
        <v>392</v>
      </c>
    </row>
    <row r="80" spans="1:13" x14ac:dyDescent="0.25">
      <c r="A80" s="2"/>
      <c r="B80" s="2" t="s">
        <v>281</v>
      </c>
      <c r="C80" s="6">
        <v>0</v>
      </c>
      <c r="D80" s="7"/>
      <c r="E80" s="6">
        <v>250</v>
      </c>
      <c r="F80" s="7"/>
      <c r="G80" s="6">
        <v>0</v>
      </c>
      <c r="H80" s="7"/>
      <c r="I80" s="6">
        <v>0</v>
      </c>
      <c r="J80" s="7"/>
      <c r="K80" s="6">
        <v>0</v>
      </c>
      <c r="L80" s="7"/>
      <c r="M80" s="6">
        <f t="shared" si="2"/>
        <v>250</v>
      </c>
    </row>
    <row r="81" spans="1:13" x14ac:dyDescent="0.25">
      <c r="A81" s="2"/>
      <c r="B81" s="2" t="s">
        <v>282</v>
      </c>
      <c r="C81" s="6">
        <v>350</v>
      </c>
      <c r="D81" s="7"/>
      <c r="E81" s="6">
        <v>0</v>
      </c>
      <c r="F81" s="7"/>
      <c r="G81" s="6">
        <v>0</v>
      </c>
      <c r="H81" s="7"/>
      <c r="I81" s="6">
        <v>0</v>
      </c>
      <c r="J81" s="7"/>
      <c r="K81" s="6">
        <v>0</v>
      </c>
      <c r="L81" s="7"/>
      <c r="M81" s="6">
        <f t="shared" si="2"/>
        <v>350</v>
      </c>
    </row>
    <row r="82" spans="1:13" x14ac:dyDescent="0.25">
      <c r="A82" s="2"/>
      <c r="B82" s="2" t="s">
        <v>283</v>
      </c>
      <c r="C82" s="6">
        <v>350</v>
      </c>
      <c r="D82" s="7"/>
      <c r="E82" s="6">
        <v>0</v>
      </c>
      <c r="F82" s="7"/>
      <c r="G82" s="6">
        <v>0</v>
      </c>
      <c r="H82" s="7"/>
      <c r="I82" s="6">
        <v>0</v>
      </c>
      <c r="J82" s="7"/>
      <c r="K82" s="6">
        <v>0</v>
      </c>
      <c r="L82" s="7"/>
      <c r="M82" s="6">
        <f t="shared" si="2"/>
        <v>350</v>
      </c>
    </row>
    <row r="83" spans="1:13" x14ac:dyDescent="0.25">
      <c r="A83" s="2"/>
      <c r="B83" s="2" t="s">
        <v>284</v>
      </c>
      <c r="C83" s="6">
        <v>0</v>
      </c>
      <c r="D83" s="7"/>
      <c r="E83" s="6">
        <v>0</v>
      </c>
      <c r="F83" s="7"/>
      <c r="G83" s="6">
        <v>0</v>
      </c>
      <c r="H83" s="7"/>
      <c r="I83" s="6">
        <v>0</v>
      </c>
      <c r="J83" s="7"/>
      <c r="K83" s="6">
        <v>400</v>
      </c>
      <c r="L83" s="7"/>
      <c r="M83" s="6">
        <f t="shared" si="2"/>
        <v>400</v>
      </c>
    </row>
    <row r="84" spans="1:13" x14ac:dyDescent="0.25">
      <c r="A84" s="2"/>
      <c r="B84" s="2" t="s">
        <v>285</v>
      </c>
      <c r="C84" s="6">
        <v>0</v>
      </c>
      <c r="D84" s="7"/>
      <c r="E84" s="6">
        <v>-800</v>
      </c>
      <c r="F84" s="7"/>
      <c r="G84" s="6">
        <v>0</v>
      </c>
      <c r="H84" s="7"/>
      <c r="I84" s="6">
        <v>0</v>
      </c>
      <c r="J84" s="7"/>
      <c r="K84" s="6">
        <v>0</v>
      </c>
      <c r="L84" s="7"/>
      <c r="M84" s="6">
        <f t="shared" si="2"/>
        <v>-800</v>
      </c>
    </row>
    <row r="85" spans="1:13" x14ac:dyDescent="0.25">
      <c r="A85" s="2"/>
      <c r="B85" s="2" t="s">
        <v>286</v>
      </c>
      <c r="C85" s="6">
        <v>0</v>
      </c>
      <c r="D85" s="7"/>
      <c r="E85" s="6">
        <v>423.5</v>
      </c>
      <c r="F85" s="7"/>
      <c r="G85" s="6">
        <v>0</v>
      </c>
      <c r="H85" s="7"/>
      <c r="I85" s="6">
        <v>0</v>
      </c>
      <c r="J85" s="7"/>
      <c r="K85" s="6">
        <v>0</v>
      </c>
      <c r="L85" s="7"/>
      <c r="M85" s="6">
        <f t="shared" si="2"/>
        <v>423.5</v>
      </c>
    </row>
    <row r="86" spans="1:13" x14ac:dyDescent="0.25">
      <c r="A86" s="2"/>
      <c r="B86" s="2" t="s">
        <v>287</v>
      </c>
      <c r="C86" s="6">
        <v>0</v>
      </c>
      <c r="D86" s="7"/>
      <c r="E86" s="6">
        <v>1250</v>
      </c>
      <c r="F86" s="7"/>
      <c r="G86" s="6">
        <v>0</v>
      </c>
      <c r="H86" s="7"/>
      <c r="I86" s="6">
        <v>0</v>
      </c>
      <c r="J86" s="7"/>
      <c r="K86" s="6">
        <v>0</v>
      </c>
      <c r="L86" s="7"/>
      <c r="M86" s="6">
        <f t="shared" si="2"/>
        <v>1250</v>
      </c>
    </row>
    <row r="87" spans="1:13" x14ac:dyDescent="0.25">
      <c r="A87" s="2"/>
      <c r="B87" s="2" t="s">
        <v>288</v>
      </c>
      <c r="C87" s="6">
        <v>0</v>
      </c>
      <c r="D87" s="7"/>
      <c r="E87" s="6">
        <v>287</v>
      </c>
      <c r="F87" s="7"/>
      <c r="G87" s="6">
        <v>0</v>
      </c>
      <c r="H87" s="7"/>
      <c r="I87" s="6">
        <v>0</v>
      </c>
      <c r="J87" s="7"/>
      <c r="K87" s="6">
        <v>0</v>
      </c>
      <c r="L87" s="7"/>
      <c r="M87" s="6">
        <f t="shared" si="2"/>
        <v>287</v>
      </c>
    </row>
    <row r="88" spans="1:13" x14ac:dyDescent="0.25">
      <c r="A88" s="2"/>
      <c r="B88" s="2" t="s">
        <v>289</v>
      </c>
      <c r="C88" s="6">
        <v>0</v>
      </c>
      <c r="D88" s="7"/>
      <c r="E88" s="6">
        <v>0</v>
      </c>
      <c r="F88" s="7"/>
      <c r="G88" s="6">
        <v>0</v>
      </c>
      <c r="H88" s="7"/>
      <c r="I88" s="6">
        <v>250</v>
      </c>
      <c r="J88" s="7"/>
      <c r="K88" s="6">
        <v>0</v>
      </c>
      <c r="L88" s="7"/>
      <c r="M88" s="6">
        <f t="shared" si="2"/>
        <v>250</v>
      </c>
    </row>
    <row r="89" spans="1:13" ht="15.75" thickBot="1" x14ac:dyDescent="0.3">
      <c r="A89" s="2"/>
      <c r="B89" s="2" t="s">
        <v>290</v>
      </c>
      <c r="C89" s="9">
        <v>0</v>
      </c>
      <c r="D89" s="7"/>
      <c r="E89" s="9">
        <v>367.5</v>
      </c>
      <c r="F89" s="7"/>
      <c r="G89" s="9">
        <v>0</v>
      </c>
      <c r="H89" s="7"/>
      <c r="I89" s="9">
        <v>0</v>
      </c>
      <c r="J89" s="7"/>
      <c r="K89" s="9">
        <v>200</v>
      </c>
      <c r="L89" s="7"/>
      <c r="M89" s="9">
        <f t="shared" si="2"/>
        <v>567.5</v>
      </c>
    </row>
    <row r="90" spans="1:13" s="13" customFormat="1" ht="12" thickBot="1" x14ac:dyDescent="0.25">
      <c r="A90" s="2" t="s">
        <v>30</v>
      </c>
      <c r="B90" s="2"/>
      <c r="C90" s="12">
        <f>ROUND(SUM(C2:C89),5)</f>
        <v>6495</v>
      </c>
      <c r="D90" s="2"/>
      <c r="E90" s="12">
        <f>ROUND(SUM(E2:E89),5)</f>
        <v>13582</v>
      </c>
      <c r="F90" s="2"/>
      <c r="G90" s="12">
        <f>ROUND(SUM(G2:G89),5)</f>
        <v>2223.33</v>
      </c>
      <c r="H90" s="2"/>
      <c r="I90" s="12">
        <f>ROUND(SUM(I2:I89),5)</f>
        <v>1600</v>
      </c>
      <c r="J90" s="2"/>
      <c r="K90" s="12">
        <f>ROUND(SUM(K2:K89),5)</f>
        <v>4590.72</v>
      </c>
      <c r="L90" s="2"/>
      <c r="M90" s="12">
        <f t="shared" si="2"/>
        <v>28491.05</v>
      </c>
    </row>
    <row r="91" spans="1:13" ht="15.75" thickTop="1" x14ac:dyDescent="0.25"/>
  </sheetData>
  <pageMargins left="0.45" right="0.45" top="0.75" bottom="0.75" header="0.1" footer="0.3"/>
  <pageSetup orientation="portrait" r:id="rId1"/>
  <headerFooter>
    <oddHeader>&amp;L&amp;"Arial,Bold"&amp;8 9:49 PM
&amp;"Arial,Bold"&amp;8 10/01/19
&amp;"Arial,Bold"&amp;8 &amp;C&amp;"Arial,Bold"&amp;12 League of Women Voters of California
&amp;"Arial,Bold"&amp;14 A/R Aging Summary
&amp;"Arial,Bold"&amp;10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61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N23" sqref="N23"/>
    </sheetView>
  </sheetViews>
  <sheetFormatPr defaultRowHeight="15" x14ac:dyDescent="0.25"/>
  <cols>
    <col min="1" max="1" width="3" style="18" customWidth="1"/>
    <col min="2" max="2" width="18.85546875" style="18" customWidth="1"/>
    <col min="3" max="3" width="7.85546875" style="19" bestFit="1" customWidth="1"/>
    <col min="4" max="4" width="2.28515625" style="19" customWidth="1"/>
    <col min="5" max="5" width="5.7109375" style="19" bestFit="1" customWidth="1"/>
    <col min="6" max="6" width="2.28515625" style="19" customWidth="1"/>
    <col min="7" max="7" width="5.85546875" style="19" bestFit="1" customWidth="1"/>
    <col min="8" max="8" width="2.28515625" style="19" customWidth="1"/>
    <col min="9" max="9" width="5.85546875" style="19" bestFit="1" customWidth="1"/>
    <col min="10" max="10" width="2.28515625" style="19" customWidth="1"/>
    <col min="11" max="11" width="7.5703125" style="19" bestFit="1" customWidth="1"/>
    <col min="12" max="12" width="2.28515625" style="19" customWidth="1"/>
    <col min="13" max="13" width="7.5703125" style="19" bestFit="1" customWidth="1"/>
  </cols>
  <sheetData>
    <row r="1" spans="1:13" s="17" customFormat="1" ht="15.75" thickBot="1" x14ac:dyDescent="0.3">
      <c r="A1" s="14"/>
      <c r="B1" s="14"/>
      <c r="C1" s="26" t="s">
        <v>198</v>
      </c>
      <c r="D1" s="16"/>
      <c r="E1" s="26" t="s">
        <v>199</v>
      </c>
      <c r="F1" s="16"/>
      <c r="G1" s="26" t="s">
        <v>200</v>
      </c>
      <c r="H1" s="16"/>
      <c r="I1" s="26" t="s">
        <v>201</v>
      </c>
      <c r="J1" s="16"/>
      <c r="K1" s="26" t="s">
        <v>202</v>
      </c>
      <c r="L1" s="16"/>
      <c r="M1" s="26" t="s">
        <v>30</v>
      </c>
    </row>
    <row r="2" spans="1:13" ht="15.75" thickTop="1" x14ac:dyDescent="0.25">
      <c r="A2" s="2"/>
      <c r="B2" s="2" t="s">
        <v>291</v>
      </c>
      <c r="C2" s="6">
        <v>238.25</v>
      </c>
      <c r="D2" s="7"/>
      <c r="E2" s="6">
        <v>0</v>
      </c>
      <c r="F2" s="7"/>
      <c r="G2" s="6">
        <v>0</v>
      </c>
      <c r="H2" s="7"/>
      <c r="I2" s="6">
        <v>0</v>
      </c>
      <c r="J2" s="7"/>
      <c r="K2" s="6">
        <v>-3744.08</v>
      </c>
      <c r="L2" s="7"/>
      <c r="M2" s="6">
        <f t="shared" ref="M2:M12" si="0">ROUND(SUM(C2:K2),5)</f>
        <v>-3505.83</v>
      </c>
    </row>
    <row r="3" spans="1:13" x14ac:dyDescent="0.25">
      <c r="A3" s="2"/>
      <c r="B3" s="2" t="s">
        <v>292</v>
      </c>
      <c r="C3" s="6">
        <v>1659.87</v>
      </c>
      <c r="D3" s="7"/>
      <c r="E3" s="6">
        <v>0</v>
      </c>
      <c r="F3" s="7"/>
      <c r="G3" s="6">
        <v>0</v>
      </c>
      <c r="H3" s="7"/>
      <c r="I3" s="6">
        <v>0</v>
      </c>
      <c r="J3" s="7"/>
      <c r="K3" s="6">
        <v>0</v>
      </c>
      <c r="L3" s="7"/>
      <c r="M3" s="6">
        <f t="shared" si="0"/>
        <v>1659.87</v>
      </c>
    </row>
    <row r="4" spans="1:13" x14ac:dyDescent="0.25">
      <c r="A4" s="2"/>
      <c r="B4" s="2" t="s">
        <v>293</v>
      </c>
      <c r="C4" s="6">
        <v>119.65</v>
      </c>
      <c r="D4" s="7"/>
      <c r="E4" s="6">
        <v>0</v>
      </c>
      <c r="F4" s="7"/>
      <c r="G4" s="6">
        <v>0</v>
      </c>
      <c r="H4" s="7"/>
      <c r="I4" s="6">
        <v>0</v>
      </c>
      <c r="J4" s="7"/>
      <c r="K4" s="6">
        <v>0</v>
      </c>
      <c r="L4" s="7"/>
      <c r="M4" s="6">
        <f t="shared" si="0"/>
        <v>119.65</v>
      </c>
    </row>
    <row r="5" spans="1:13" x14ac:dyDescent="0.25">
      <c r="A5" s="2"/>
      <c r="B5" s="2" t="s">
        <v>294</v>
      </c>
      <c r="C5" s="6">
        <v>6568.4</v>
      </c>
      <c r="D5" s="7"/>
      <c r="E5" s="6">
        <v>0</v>
      </c>
      <c r="F5" s="7"/>
      <c r="G5" s="6">
        <v>0</v>
      </c>
      <c r="H5" s="7"/>
      <c r="I5" s="6">
        <v>0</v>
      </c>
      <c r="J5" s="7"/>
      <c r="K5" s="6">
        <v>0</v>
      </c>
      <c r="L5" s="7"/>
      <c r="M5" s="6">
        <f t="shared" si="0"/>
        <v>6568.4</v>
      </c>
    </row>
    <row r="6" spans="1:13" x14ac:dyDescent="0.25">
      <c r="A6" s="2"/>
      <c r="B6" s="2" t="s">
        <v>295</v>
      </c>
      <c r="C6" s="6">
        <v>338</v>
      </c>
      <c r="D6" s="7"/>
      <c r="E6" s="6">
        <v>0</v>
      </c>
      <c r="F6" s="7"/>
      <c r="G6" s="6">
        <v>0</v>
      </c>
      <c r="H6" s="7"/>
      <c r="I6" s="6">
        <v>0</v>
      </c>
      <c r="J6" s="7"/>
      <c r="K6" s="6">
        <v>0</v>
      </c>
      <c r="L6" s="7"/>
      <c r="M6" s="6">
        <f t="shared" si="0"/>
        <v>338</v>
      </c>
    </row>
    <row r="7" spans="1:13" x14ac:dyDescent="0.25">
      <c r="A7" s="2"/>
      <c r="B7" s="2" t="s">
        <v>296</v>
      </c>
      <c r="C7" s="6">
        <v>0</v>
      </c>
      <c r="D7" s="7"/>
      <c r="E7" s="6">
        <v>414.65</v>
      </c>
      <c r="F7" s="7"/>
      <c r="G7" s="6">
        <v>0</v>
      </c>
      <c r="H7" s="7"/>
      <c r="I7" s="6">
        <v>0</v>
      </c>
      <c r="J7" s="7"/>
      <c r="K7" s="6">
        <v>0</v>
      </c>
      <c r="L7" s="7"/>
      <c r="M7" s="6">
        <f t="shared" si="0"/>
        <v>414.65</v>
      </c>
    </row>
    <row r="8" spans="1:13" x14ac:dyDescent="0.25">
      <c r="A8" s="2"/>
      <c r="B8" s="2" t="s">
        <v>297</v>
      </c>
      <c r="C8" s="6">
        <v>0</v>
      </c>
      <c r="D8" s="7"/>
      <c r="E8" s="6">
        <v>0</v>
      </c>
      <c r="F8" s="7"/>
      <c r="G8" s="6">
        <v>0</v>
      </c>
      <c r="H8" s="7"/>
      <c r="I8" s="6">
        <v>0</v>
      </c>
      <c r="J8" s="7"/>
      <c r="K8" s="6">
        <v>0</v>
      </c>
      <c r="L8" s="7"/>
      <c r="M8" s="6">
        <f t="shared" si="0"/>
        <v>0</v>
      </c>
    </row>
    <row r="9" spans="1:13" x14ac:dyDescent="0.25">
      <c r="A9" s="2"/>
      <c r="B9" s="2" t="s">
        <v>298</v>
      </c>
      <c r="C9" s="6">
        <v>1057.8499999999999</v>
      </c>
      <c r="D9" s="7"/>
      <c r="E9" s="6">
        <v>0</v>
      </c>
      <c r="F9" s="7"/>
      <c r="G9" s="6">
        <v>0</v>
      </c>
      <c r="H9" s="7"/>
      <c r="I9" s="6">
        <v>0</v>
      </c>
      <c r="J9" s="7"/>
      <c r="K9" s="6">
        <v>0</v>
      </c>
      <c r="L9" s="7"/>
      <c r="M9" s="6">
        <f t="shared" si="0"/>
        <v>1057.8499999999999</v>
      </c>
    </row>
    <row r="10" spans="1:13" x14ac:dyDescent="0.25">
      <c r="A10" s="2"/>
      <c r="B10" s="2" t="s">
        <v>299</v>
      </c>
      <c r="C10" s="6">
        <v>630</v>
      </c>
      <c r="D10" s="7"/>
      <c r="E10" s="6">
        <v>0</v>
      </c>
      <c r="F10" s="7"/>
      <c r="G10" s="6">
        <v>0</v>
      </c>
      <c r="H10" s="7"/>
      <c r="I10" s="6">
        <v>0</v>
      </c>
      <c r="J10" s="7"/>
      <c r="K10" s="6">
        <v>0</v>
      </c>
      <c r="L10" s="7"/>
      <c r="M10" s="6">
        <f t="shared" si="0"/>
        <v>630</v>
      </c>
    </row>
    <row r="11" spans="1:13" ht="15.75" thickBot="1" x14ac:dyDescent="0.3">
      <c r="A11" s="2"/>
      <c r="B11" s="2" t="s">
        <v>300</v>
      </c>
      <c r="C11" s="9">
        <v>0</v>
      </c>
      <c r="D11" s="7"/>
      <c r="E11" s="9">
        <v>0</v>
      </c>
      <c r="F11" s="7"/>
      <c r="G11" s="9">
        <v>0</v>
      </c>
      <c r="H11" s="7"/>
      <c r="I11" s="9">
        <v>0</v>
      </c>
      <c r="J11" s="7"/>
      <c r="K11" s="9">
        <v>0</v>
      </c>
      <c r="L11" s="7"/>
      <c r="M11" s="9">
        <f t="shared" si="0"/>
        <v>0</v>
      </c>
    </row>
    <row r="12" spans="1:13" s="13" customFormat="1" ht="12" thickBot="1" x14ac:dyDescent="0.25">
      <c r="A12" s="2" t="s">
        <v>30</v>
      </c>
      <c r="B12" s="2"/>
      <c r="C12" s="12">
        <f>ROUND(SUM(C2:C11),5)</f>
        <v>10612.02</v>
      </c>
      <c r="D12" s="2"/>
      <c r="E12" s="12">
        <f>ROUND(SUM(E2:E11),5)</f>
        <v>414.65</v>
      </c>
      <c r="F12" s="2"/>
      <c r="G12" s="12">
        <f>ROUND(SUM(G2:G11),5)</f>
        <v>0</v>
      </c>
      <c r="H12" s="2"/>
      <c r="I12" s="12">
        <f>ROUND(SUM(I2:I11),5)</f>
        <v>0</v>
      </c>
      <c r="J12" s="2"/>
      <c r="K12" s="12">
        <f>ROUND(SUM(K2:K11),5)</f>
        <v>-3744.08</v>
      </c>
      <c r="L12" s="2"/>
      <c r="M12" s="12">
        <f t="shared" si="0"/>
        <v>7282.59</v>
      </c>
    </row>
    <row r="13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9:52 PM
&amp;"Arial,Bold"&amp;8 10/01/19
&amp;"Arial,Bold"&amp;8 &amp;C&amp;"Arial,Bold"&amp;12 League of Women Voters of California
&amp;"Arial,Bold"&amp;14 A/P Aging Summary
&amp;"Arial,Bold"&amp;10 As of August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c4-Stmt of Fin. Pos.</vt:lpstr>
      <vt:lpstr>c4-Stmt of Activ. Act. vs Bud.</vt:lpstr>
      <vt:lpstr>c4-Stmt of Activ. by Class</vt:lpstr>
      <vt:lpstr>c4-Stmt of Act. by Month</vt:lpstr>
      <vt:lpstr>c4-Stmt of Fin. Pos by Month</vt:lpstr>
      <vt:lpstr>c4-AR Aging</vt:lpstr>
      <vt:lpstr>c4-AP Aging</vt:lpstr>
      <vt:lpstr>'c4-AP Aging'!Print_Titles</vt:lpstr>
      <vt:lpstr>'c4-AR Aging'!Print_Titles</vt:lpstr>
      <vt:lpstr>'c4-Stmt of Act. by Month'!Print_Titles</vt:lpstr>
      <vt:lpstr>'c4-Stmt of Activ. Act. vs Bud.'!Print_Titles</vt:lpstr>
      <vt:lpstr>'c4-Stmt of Activ. by Class'!Print_Titles</vt:lpstr>
      <vt:lpstr>'c4-Stmt of Fin. Pos by Month'!Print_Titles</vt:lpstr>
      <vt:lpstr>'c4-Stmt of Fin. Pos.'!Print_Titles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Diwa</dc:creator>
  <cp:lastModifiedBy>Jacquie</cp:lastModifiedBy>
  <cp:lastPrinted>2019-10-02T04:54:35Z</cp:lastPrinted>
  <dcterms:created xsi:type="dcterms:W3CDTF">2019-10-02T03:13:59Z</dcterms:created>
  <dcterms:modified xsi:type="dcterms:W3CDTF">2019-10-03T04:36:11Z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{B1F31D16-E289-4430-B9B3-1336F2C4728F}</vt:lpwstr>
  </property>
</Properties>
</file>