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\Finance and Accounting\Accounting\Financial statements\FY 19-20\August\"/>
    </mc:Choice>
  </mc:AlternateContent>
  <bookViews>
    <workbookView xWindow="8940" yWindow="2070" windowWidth="11055" windowHeight="7230" activeTab="1"/>
  </bookViews>
  <sheets>
    <sheet name="FASB117" sheetId="2" r:id="rId1"/>
    <sheet name="YTD Summary Stmt of Actv." sheetId="1" r:id="rId2"/>
  </sheets>
  <definedNames>
    <definedName name="_xlnm.Print_Area" localSheetId="0">FASB117!$A$1:$L$65</definedName>
    <definedName name="_xlnm.Print_Area" localSheetId="1">'YTD Summary Stmt of Actv.'!$A$1:$AC$18</definedName>
    <definedName name="_xlnm.Print_Titles" localSheetId="0">FASB117!$A:$G,FASB117!$1:$1</definedName>
    <definedName name="_xlnm.Print_Titles" localSheetId="1">'YTD Summary Stmt of Actv.'!$A:$G,'YTD Summary Stmt of Actv.'!$3:$4</definedName>
    <definedName name="QB_COLUMN_132300" localSheetId="1" hidden="1">'YTD Summary Stmt of Actv.'!#REF!</definedName>
    <definedName name="QB_COLUMN_132301" localSheetId="1" hidden="1">'YTD Summary Stmt of Actv.'!#REF!</definedName>
    <definedName name="QB_COLUMN_142200" localSheetId="1" hidden="1">'YTD Summary Stmt of Actv.'!#REF!</definedName>
    <definedName name="QB_COLUMN_142201" localSheetId="1" hidden="1">'YTD Summary Stmt of Actv.'!#REF!</definedName>
    <definedName name="QB_COLUMN_203200" localSheetId="1" hidden="1">'YTD Summary Stmt of Actv.'!#REF!</definedName>
    <definedName name="QB_COLUMN_203201" localSheetId="1" hidden="1">'YTD Summary Stmt of Actv.'!#REF!</definedName>
    <definedName name="QB_COLUMN_212200" localSheetId="1" hidden="1">'YTD Summary Stmt of Actv.'!#REF!</definedName>
    <definedName name="QB_COLUMN_212201" localSheetId="1" hidden="1">'YTD Summary Stmt of Actv.'!$H$4</definedName>
    <definedName name="QB_COLUMN_252200" localSheetId="1" hidden="1">'YTD Summary Stmt of Actv.'!$H$3</definedName>
    <definedName name="QB_COLUMN_252201" localSheetId="1" hidden="1">'YTD Summary Stmt of Actv.'!$I$4</definedName>
    <definedName name="QB_COLUMN_253101" localSheetId="1" hidden="1">'YTD Summary Stmt of Actv.'!#REF!</definedName>
    <definedName name="QB_COLUMN_282300" localSheetId="1" hidden="1">'YTD Summary Stmt of Actv.'!$N$3</definedName>
    <definedName name="QB_COLUMN_282301" localSheetId="1" hidden="1">'YTD Summary Stmt of Actv.'!$N$4</definedName>
    <definedName name="QB_COLUMN_283200" localSheetId="1" hidden="1">'YTD Summary Stmt of Actv.'!#REF!</definedName>
    <definedName name="QB_COLUMN_283201" localSheetId="1" hidden="1">'YTD Summary Stmt of Actv.'!#REF!</definedName>
    <definedName name="QB_COLUMN_29" localSheetId="0" hidden="1">FASB117!$H$1</definedName>
    <definedName name="QB_COLUMN_312300" localSheetId="1" hidden="1">'YTD Summary Stmt of Actv.'!#REF!</definedName>
    <definedName name="QB_COLUMN_312301" localSheetId="1" hidden="1">'YTD Summary Stmt of Actv.'!#REF!</definedName>
    <definedName name="QB_COLUMN_313200" localSheetId="1" hidden="1">'YTD Summary Stmt of Actv.'!#REF!</definedName>
    <definedName name="QB_COLUMN_313201" localSheetId="1" hidden="1">'YTD Summary Stmt of Actv.'!#REF!</definedName>
    <definedName name="QB_COLUMN_423011" localSheetId="1" hidden="1">'YTD Summary Stmt of Actv.'!#REF!</definedName>
    <definedName name="QB_COLUMN_43101" localSheetId="1" hidden="1">'YTD Summary Stmt of Actv.'!$J$4</definedName>
    <definedName name="QB_COLUMN_472300" localSheetId="1" hidden="1">'YTD Summary Stmt of Actv.'!$W$3</definedName>
    <definedName name="QB_COLUMN_472301" localSheetId="1" hidden="1">'YTD Summary Stmt of Actv.'!$W$4</definedName>
    <definedName name="QB_COLUMN_482300" localSheetId="1" hidden="1">'YTD Summary Stmt of Actv.'!#REF!</definedName>
    <definedName name="QB_COLUMN_482301" localSheetId="1" hidden="1">'YTD Summary Stmt of Actv.'!#REF!</definedName>
    <definedName name="QB_COLUMN_502300" localSheetId="1" hidden="1">'YTD Summary Stmt of Actv.'!#REF!</definedName>
    <definedName name="QB_COLUMN_502301" localSheetId="1" hidden="1">'YTD Summary Stmt of Actv.'!#REF!</definedName>
    <definedName name="QB_COLUMN_522300" localSheetId="1" hidden="1">'YTD Summary Stmt of Actv.'!$O$3</definedName>
    <definedName name="QB_COLUMN_522301" localSheetId="1" hidden="1">'YTD Summary Stmt of Actv.'!$O$4</definedName>
    <definedName name="QB_COLUMN_533101" localSheetId="1" hidden="1">'YTD Summary Stmt of Actv.'!#REF!</definedName>
    <definedName name="QB_COLUMN_542300" localSheetId="1" hidden="1">'YTD Summary Stmt of Actv.'!$M$3</definedName>
    <definedName name="QB_COLUMN_542301" localSheetId="1" hidden="1">'YTD Summary Stmt of Actv.'!$M$4</definedName>
    <definedName name="QB_COLUMN_602300" localSheetId="1" hidden="1">'YTD Summary Stmt of Actv.'!#REF!</definedName>
    <definedName name="QB_COLUMN_602301" localSheetId="1" hidden="1">'YTD Summary Stmt of Actv.'!#REF!</definedName>
    <definedName name="QB_DATA_0" localSheetId="0" hidden="1">FASB117!$6:$6,FASB117!$7:$7,FASB117!$9:$9,FASB117!$11:$11,FASB117!$12:$12,FASB117!$13:$13,FASB117!$16:$16,FASB117!$17:$17,FASB117!$21:$21,FASB117!$22:$22,FASB117!$23:$23,FASB117!$25:$25,FASB117!$27:$27,FASB117!$28:$28,FASB117!$31:$31,FASB117!$32:$32</definedName>
    <definedName name="QB_DATA_0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DATA_1" localSheetId="0" hidden="1">FASB117!$36:$36,FASB117!$43:$43,FASB117!$44:$44,FASB117!$45:$45,FASB117!$47:$47,FASB117!$48:$48,FASB117!$49:$49,FASB117!$50:$50,FASB117!$51:$51,FASB117!$52:$52,FASB117!$53:$53,FASB117!$54:$54,FASB117!$55:$55,FASB117!$56:$56,FASB117!$57:$57,FASB117!$58:$58</definedName>
    <definedName name="QB_DATA_1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DATA_2" localSheetId="0" hidden="1">FASB117!$59:$59,FASB117!$60:$60</definedName>
    <definedName name="QB_DATA_2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0" localSheetId="0" hidden="1">FASB117!$H$8,FASB117!$H$19,FASB117!$H$26,FASB117!$H$33,FASB117!$H$34,FASB117!$H$37,FASB117!#REF!,FASB117!$H$61,FASB117!$H$62,FASB117!#REF!</definedName>
    <definedName name="QB_FORMULA_0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1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10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11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12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13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Actv.'!$H$6,'YTD Summary Stmt of Actv.'!$I$6,'YTD Summary Stmt of Actv.'!#REF!,'YTD Summary Stmt of Actv.'!$J$6,'YTD Summary Stmt of Actv.'!#REF!,'YTD Summary Stmt of Actv.'!#REF!,'YTD Summary Stmt of Actv.'!$M$6,'YTD Summary Stmt of Actv.'!#REF!</definedName>
    <definedName name="QB_FORMULA_14" localSheetId="1" hidden="1">'YTD Summary Stmt of Actv.'!$W$6,'YTD Summary Stmt of Actv.'!#REF!,'YTD Summary Stmt of Actv.'!#REF!,'YTD Summary Stmt of Actv.'!$N$6,'YTD Summary Stmt of Actv.'!#REF!,'YTD Summary Stmt of Actv.'!#REF!,'YTD Summary Stmt of Actv.'!$O$6,'YTD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15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16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17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18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19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2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20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21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22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23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24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25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26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27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28" localSheetId="1" hidden="1">'YTD Summary Stmt of Actv.'!$H$7,'YTD Summary Stmt of Actv.'!$I$7,'YTD Summary Stmt of Actv.'!#REF!,'YTD Summary Stmt of Actv.'!$J$7,'YTD Summary Stmt of Actv.'!#REF!,'YTD Summary Stmt of Actv.'!#REF!,'YTD Summary Stmt of Actv.'!$M$7,'YTD Summary Stmt of Actv.'!#REF!,'YTD Summary Stmt of Actv.'!$W$7,'YTD Summary Stmt of Actv.'!#REF!,'YTD Summary Stmt of Actv.'!#REF!,'YTD Summary Stmt of Actv.'!$N$7,'YTD Summary Stmt of Actv.'!#REF!,'YTD Summary Stmt of Actv.'!#REF!,'YTD Summary Stmt of Actv.'!$O$7,'YTD Summary Stmt of Actv.'!#REF!</definedName>
    <definedName name="QB_FORMULA_29" localSheetId="1" hidden="1">'YTD Summary Stmt of Actv.'!#REF!,'YTD Summary Stmt of Actv.'!#REF!,'YTD Summary Stmt of Actv.'!#REF!,'YTD Summary Stmt of Actv.'!$H$8,'YTD Summary Stmt of Actv.'!$I$8,'YTD Summary Stmt of Actv.'!#REF!,'YTD Summary Stmt of Actv.'!$J$8,'YTD Summary Stmt of Actv.'!#REF!,'YTD Summary Stmt of Actv.'!#REF!,'YTD Summary Stmt of Actv.'!$M$8,'YTD Summary Stmt of Actv.'!#REF!,'YTD Summary Stmt of Actv.'!$W$8,'YTD Summary Stmt of Actv.'!#REF!,'YTD Summary Stmt of Actv.'!#REF!,'YTD Summary Stmt of Actv.'!$N$8,'YTD Summary Stmt of Actv.'!#REF!</definedName>
    <definedName name="QB_FORMULA_3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30" localSheetId="1" hidden="1">'YTD Summary Stmt of Actv.'!#REF!,'YTD Summary Stmt of Actv.'!$O$8,'YTD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31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4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5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6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7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8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FORMULA_9" localSheetId="1" hidden="1">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Actv.'!#REF!,'YTD Summary Stmt of Actv.'!#REF!</definedName>
    <definedName name="QB_ROW_15350" localSheetId="0" hidden="1">FASB117!$F$25</definedName>
    <definedName name="QB_ROW_153500" localSheetId="1" hidden="1">'YTD Summary Stmt of Actv.'!#REF!</definedName>
    <definedName name="QB_ROW_166340" localSheetId="0" hidden="1">FASB117!$E$45</definedName>
    <definedName name="QB_ROW_1663400" localSheetId="1" hidden="1">'YTD Summary Stmt of Actv.'!#REF!</definedName>
    <definedName name="QB_ROW_171240" localSheetId="0" hidden="1">FASB117!$E$52</definedName>
    <definedName name="QB_ROW_1712400" localSheetId="1" hidden="1">'YTD Summary Stmt of Actv.'!#REF!</definedName>
    <definedName name="QB_ROW_172240" localSheetId="0" hidden="1">FASB117!$E$50</definedName>
    <definedName name="QB_ROW_1722400" localSheetId="1" hidden="1">'YTD Summary Stmt of Actv.'!#REF!</definedName>
    <definedName name="QB_ROW_173240" localSheetId="0" hidden="1">FASB117!$E$51</definedName>
    <definedName name="QB_ROW_1732400" localSheetId="1" hidden="1">'YTD Summary Stmt of Actv.'!#REF!</definedName>
    <definedName name="QB_ROW_174240" localSheetId="0" hidden="1">FASB117!$E$54</definedName>
    <definedName name="QB_ROW_1742400" localSheetId="1" hidden="1">'YTD Summary Stmt of Actv.'!#REF!</definedName>
    <definedName name="QB_ROW_175240" localSheetId="0" hidden="1">FASB117!$E$49</definedName>
    <definedName name="QB_ROW_1752400" localSheetId="1" hidden="1">'YTD Summary Stmt of Actv.'!#REF!</definedName>
    <definedName name="QB_ROW_176340" localSheetId="0" hidden="1">FASB117!$E$53</definedName>
    <definedName name="QB_ROW_1763400" localSheetId="1" hidden="1">'YTD Summary Stmt of Actv.'!#REF!</definedName>
    <definedName name="QB_ROW_18301" localSheetId="0" hidden="1">FASB117!#REF!</definedName>
    <definedName name="QB_ROW_183010" localSheetId="1" hidden="1">'YTD Summary Stmt of Actv.'!#REF!</definedName>
    <definedName name="QB_ROW_19011" localSheetId="0" hidden="1">FASB117!$B$2</definedName>
    <definedName name="QB_ROW_190110" localSheetId="1" hidden="1">'YTD Summary Stmt of Actv.'!$B$5</definedName>
    <definedName name="QB_ROW_19311" localSheetId="0" hidden="1">FASB117!$B$62</definedName>
    <definedName name="QB_ROW_193110" localSheetId="1" hidden="1">'YTD Summary Stmt of Actv.'!$B$8</definedName>
    <definedName name="QB_ROW_20031" localSheetId="0" hidden="1">FASB117!$D$3</definedName>
    <definedName name="QB_ROW_200310" localSheetId="1" hidden="1">'YTD Summary Stmt of Actv.'!#REF!</definedName>
    <definedName name="QB_ROW_20331" localSheetId="0" hidden="1">FASB117!$D$34</definedName>
    <definedName name="QB_ROW_203310" localSheetId="1" hidden="1">'YTD Summary Stmt of Actv.'!#REF!</definedName>
    <definedName name="QB_ROW_21031" localSheetId="0" hidden="1">FASB117!$D$42</definedName>
    <definedName name="QB_ROW_210310" localSheetId="1" hidden="1">'YTD Summary Stmt of Actv.'!#REF!</definedName>
    <definedName name="QB_ROW_21331" localSheetId="0" hidden="1">FASB117!$D$61</definedName>
    <definedName name="QB_ROW_213310" localSheetId="1" hidden="1">'YTD Summary Stmt of Actv.'!$D$7</definedName>
    <definedName name="QB_ROW_22040" localSheetId="0" hidden="1">FASB117!$E$4</definedName>
    <definedName name="QB_ROW_220400" localSheetId="1" hidden="1">'YTD Summary Stmt of Actv.'!#REF!</definedName>
    <definedName name="QB_ROW_22340" localSheetId="0" hidden="1">FASB117!$E$19</definedName>
    <definedName name="QB_ROW_223400" localSheetId="1" hidden="1">'YTD Summary Stmt of Actv.'!#REF!</definedName>
    <definedName name="QB_ROW_23250" localSheetId="0" hidden="1">FASB117!$F$11</definedName>
    <definedName name="QB_ROW_232500" localSheetId="1" hidden="1">'YTD Summary Stmt of Actv.'!#REF!</definedName>
    <definedName name="QB_ROW_25250" localSheetId="0" hidden="1">FASB117!$F$13</definedName>
    <definedName name="QB_ROW_252500" localSheetId="1" hidden="1">'YTD Summary Stmt of Actv.'!#REF!</definedName>
    <definedName name="QB_ROW_31250" localSheetId="0" hidden="1">FASB117!$F$21</definedName>
    <definedName name="QB_ROW_312500" localSheetId="1" hidden="1">'YTD Summary Stmt of Actv.'!#REF!</definedName>
    <definedName name="QB_ROW_313250" localSheetId="0" hidden="1">FASB117!$F$23</definedName>
    <definedName name="QB_ROW_3132500" localSheetId="1" hidden="1">'YTD Summary Stmt of Actv.'!#REF!</definedName>
    <definedName name="QB_ROW_32250" localSheetId="0" hidden="1">FASB117!$F$22</definedName>
    <definedName name="QB_ROW_322500" localSheetId="1" hidden="1">'YTD Summary Stmt of Actv.'!#REF!</definedName>
    <definedName name="QB_ROW_378340" localSheetId="0" hidden="1">FASB117!$E$55</definedName>
    <definedName name="QB_ROW_3783400" localSheetId="1" hidden="1">'YTD Summary Stmt of Actv.'!#REF!</definedName>
    <definedName name="QB_ROW_379340" localSheetId="0" hidden="1">FASB117!$E$59</definedName>
    <definedName name="QB_ROW_3793400" localSheetId="1" hidden="1">'YTD Summary Stmt of Actv.'!#REF!</definedName>
    <definedName name="QB_ROW_386240" localSheetId="0" hidden="1">FASB117!$E$36</definedName>
    <definedName name="QB_ROW_3862400" localSheetId="1" hidden="1">'YTD Summary Stmt of Actv.'!#REF!</definedName>
    <definedName name="QB_ROW_3970400" localSheetId="1" hidden="1">'YTD Summary Stmt of Actv.'!#REF!</definedName>
    <definedName name="QB_ROW_397340" localSheetId="0" hidden="1">FASB117!$E$56</definedName>
    <definedName name="QB_ROW_3973400" localSheetId="1" hidden="1">'YTD Summary Stmt of Actv.'!#REF!</definedName>
    <definedName name="QB_ROW_401250" localSheetId="0" hidden="1">FASB117!$F$17</definedName>
    <definedName name="QB_ROW_4012500" localSheetId="1" hidden="1">'YTD Summary Stmt of Actv.'!#REF!</definedName>
    <definedName name="QB_ROW_4020400" localSheetId="1" hidden="1">'YTD Summary Stmt of Actv.'!#REF!</definedName>
    <definedName name="QB_ROW_402340" localSheetId="0" hidden="1">FASB117!$E$43</definedName>
    <definedName name="QB_ROW_4023400" localSheetId="1" hidden="1">'YTD Summary Stmt of Actv.'!#REF!</definedName>
    <definedName name="QB_ROW_4030500" localSheetId="1" hidden="1">'YTD Summary Stmt of Actv.'!#REF!</definedName>
    <definedName name="QB_ROW_4033500" localSheetId="1" hidden="1">'YTD Summary Stmt of Actv.'!#REF!</definedName>
    <definedName name="QB_ROW_4042500" localSheetId="1" hidden="1">'YTD Summary Stmt of Actv.'!#REF!</definedName>
    <definedName name="QB_ROW_4052500" localSheetId="1" hidden="1">'YTD Summary Stmt of Actv.'!#REF!</definedName>
    <definedName name="QB_ROW_406340" localSheetId="0" hidden="1">FASB117!$E$58</definedName>
    <definedName name="QB_ROW_4063400" localSheetId="1" hidden="1">'YTD Summary Stmt of Actv.'!#REF!</definedName>
    <definedName name="QB_ROW_427240" localSheetId="0" hidden="1">FASB117!$E$60</definedName>
    <definedName name="QB_ROW_4272400" localSheetId="1" hidden="1">'YTD Summary Stmt of Actv.'!#REF!</definedName>
    <definedName name="QB_ROW_43040" localSheetId="0" hidden="1">FASB117!$E$29</definedName>
    <definedName name="QB_ROW_430400" localSheetId="1" hidden="1">'YTD Summary Stmt of Actv.'!#REF!</definedName>
    <definedName name="QB_ROW_43250" localSheetId="0" hidden="1">FASB117!$F$32</definedName>
    <definedName name="QB_ROW_432500" localSheetId="1" hidden="1">'YTD Summary Stmt of Actv.'!#REF!</definedName>
    <definedName name="QB_ROW_43340" localSheetId="0" hidden="1">FASB117!$E$33</definedName>
    <definedName name="QB_ROW_433400" localSheetId="1" hidden="1">'YTD Summary Stmt of Actv.'!#REF!</definedName>
    <definedName name="QB_ROW_434240" localSheetId="0" hidden="1">FASB117!$E$48</definedName>
    <definedName name="QB_ROW_4342400" localSheetId="1" hidden="1">'YTD Summary Stmt of Actv.'!#REF!</definedName>
    <definedName name="QB_ROW_44240" localSheetId="0" hidden="1">FASB117!$E$28</definedName>
    <definedName name="QB_ROW_442400" localSheetId="1" hidden="1">'YTD Summary Stmt of Actv.'!#REF!</definedName>
    <definedName name="QB_ROW_45250" localSheetId="0" hidden="1">FASB117!$F$31</definedName>
    <definedName name="QB_ROW_452500" localSheetId="1" hidden="1">'YTD Summary Stmt of Actv.'!#REF!</definedName>
    <definedName name="QB_ROW_4792600" localSheetId="1" hidden="1">'YTD Summary Stmt of Actv.'!#REF!</definedName>
    <definedName name="QB_ROW_4802600" localSheetId="1" hidden="1">'YTD Summary Stmt of Actv.'!#REF!</definedName>
    <definedName name="QB_ROW_4822600" localSheetId="1" hidden="1">'YTD Summary Stmt of Actv.'!#REF!</definedName>
    <definedName name="QB_ROW_4832600" localSheetId="1" hidden="1">'YTD Summary Stmt of Actv.'!#REF!</definedName>
    <definedName name="QB_ROW_4842600" localSheetId="1" hidden="1">'YTD Summary Stmt of Actv.'!#REF!</definedName>
    <definedName name="QB_ROW_4852600" localSheetId="1" hidden="1">'YTD Summary Stmt of Actv.'!#REF!</definedName>
    <definedName name="QB_ROW_4862500" localSheetId="1" hidden="1">'YTD Summary Stmt of Actv.'!#REF!</definedName>
    <definedName name="QB_ROW_4902500" localSheetId="1" hidden="1">'YTD Summary Stmt of Actv.'!#REF!</definedName>
    <definedName name="QB_ROW_491240" localSheetId="0" hidden="1">FASB117!$E$27</definedName>
    <definedName name="QB_ROW_4912400" localSheetId="1" hidden="1">'YTD Summary Stmt of Actv.'!#REF!</definedName>
    <definedName name="QB_ROW_494240" localSheetId="0" hidden="1">FASB117!$E$47</definedName>
    <definedName name="QB_ROW_4942400" localSheetId="1" hidden="1">'YTD Summary Stmt of Actv.'!#REF!</definedName>
    <definedName name="QB_ROW_4952500" localSheetId="1" hidden="1">'YTD Summary Stmt of Actv.'!#REF!</definedName>
    <definedName name="QB_ROW_501250" localSheetId="0" hidden="1">FASB117!$F$9</definedName>
    <definedName name="QB_ROW_5012500" localSheetId="1" hidden="1">'YTD Summary Stmt of Actv.'!#REF!</definedName>
    <definedName name="QB_ROW_502250" localSheetId="0" hidden="1">FASB117!$F$12</definedName>
    <definedName name="QB_ROW_5022500" localSheetId="1" hidden="1">'YTD Summary Stmt of Actv.'!#REF!</definedName>
    <definedName name="QB_ROW_5050" localSheetId="0" hidden="1">FASB117!$F$5</definedName>
    <definedName name="QB_ROW_50500" localSheetId="1" hidden="1">'YTD Summary Stmt of Actv.'!#REF!</definedName>
    <definedName name="QB_ROW_505250" localSheetId="0" hidden="1">FASB117!$F$16</definedName>
    <definedName name="QB_ROW_5052500" localSheetId="1" hidden="1">'YTD Summary Stmt of Actv.'!#REF!</definedName>
    <definedName name="QB_ROW_507260" localSheetId="0" hidden="1">FASB117!$G$6</definedName>
    <definedName name="QB_ROW_5072600" localSheetId="1" hidden="1">'YTD Summary Stmt of Actv.'!#REF!</definedName>
    <definedName name="QB_ROW_508240" localSheetId="0" hidden="1">FASB117!$E$44</definedName>
    <definedName name="QB_ROW_5082400" localSheetId="1" hidden="1">'YTD Summary Stmt of Actv.'!#REF!</definedName>
    <definedName name="QB_ROW_5260" localSheetId="0" hidden="1">FASB117!$G$7</definedName>
    <definedName name="QB_ROW_52600" localSheetId="1" hidden="1">'YTD Summary Stmt of Actv.'!#REF!</definedName>
    <definedName name="QB_ROW_5350" localSheetId="0" hidden="1">FASB117!$F$8</definedName>
    <definedName name="QB_ROW_53500" localSheetId="1" hidden="1">'YTD Summary Stmt of Actv.'!#REF!</definedName>
    <definedName name="QB_ROW_6040" localSheetId="0" hidden="1">FASB117!$E$20</definedName>
    <definedName name="QB_ROW_60400" localSheetId="1" hidden="1">'YTD Summary Stmt of Actv.'!#REF!</definedName>
    <definedName name="QB_ROW_6340" localSheetId="0" hidden="1">FASB117!$E$26</definedName>
    <definedName name="QB_ROW_63400" localSheetId="1" hidden="1">'YTD Summary Stmt of Actv.'!#REF!</definedName>
    <definedName name="QB_ROW_68240" localSheetId="0" hidden="1">FASB117!$E$57</definedName>
    <definedName name="QB_ROW_682400" localSheetId="1" hidden="1">'YTD Summary Stmt of Actv.'!#REF!</definedName>
    <definedName name="QB_ROW_86321" localSheetId="0" hidden="1">FASB117!#REF!</definedName>
    <definedName name="QB_ROW_863210" localSheetId="1" hidden="1">'YTD Summary Stmt of Actv.'!$C$6</definedName>
    <definedName name="QB_ROW_87031" localSheetId="0" hidden="1">FASB117!$D$35</definedName>
    <definedName name="QB_ROW_870310" localSheetId="1" hidden="1">'YTD Summary Stmt of Actv.'!#REF!</definedName>
    <definedName name="QB_ROW_87331" localSheetId="0" hidden="1">FASB117!$D$37</definedName>
    <definedName name="QB_ROW_873310" localSheetId="1" hidden="1">'YTD Summary Stmt of Actv.'!#REF!</definedName>
    <definedName name="QBCANSUPPORTUPDATE" localSheetId="0">TRUE</definedName>
    <definedName name="QBCANSUPPORTUPDATE" localSheetId="1">TRUE</definedName>
    <definedName name="QBCOMPANYFILENAME" localSheetId="0">"Q:\LWVCEF 2004-2005.QBW"</definedName>
    <definedName name="QBCOMPANYFILENAME" localSheetId="1">"Q:\LWVCEF 2004-2005.QBW"</definedName>
    <definedName name="QBENDDATE" localSheetId="0">20150228</definedName>
    <definedName name="QBENDDATE" localSheetId="1">20141231</definedName>
    <definedName name="QBHEADERSONSCREEN" localSheetId="0">FALSE</definedName>
    <definedName name="QBHEADERSONSCREEN" localSheetId="1">FALSE</definedName>
    <definedName name="QBMETADATASIZE" localSheetId="0">5802</definedName>
    <definedName name="QBMETADATASIZE" localSheetId="1">5802</definedName>
    <definedName name="QBPRESERVECOLOR" localSheetId="0">TRUE</definedName>
    <definedName name="QBPRESERVECOLOR" localSheetId="1">TRUE</definedName>
    <definedName name="QBPRESERVEFONT" localSheetId="0">TRUE</definedName>
    <definedName name="QBPRESERVEFONT" localSheetId="1">TRUE</definedName>
    <definedName name="QBPRESERVEROWHEIGHT" localSheetId="0">TRUE</definedName>
    <definedName name="QBPRESERVEROWHEIGHT" localSheetId="1">TRUE</definedName>
    <definedName name="QBPRESERVESPACE" localSheetId="0">TRUE</definedName>
    <definedName name="QBPRESERVESPACE" localSheetId="1">TRUE</definedName>
    <definedName name="QBREPORTCOLAXIS" localSheetId="0">0</definedName>
    <definedName name="QBREPORTCOLAXIS" localSheetId="1">19</definedName>
    <definedName name="QBREPORTCOMPANYID" localSheetId="0">"ed63fede42314b36bb2c132d8ee034e7"</definedName>
    <definedName name="QBREPORTCOMPANYID" localSheetId="1">"ed63fede42314b36bb2c132d8ee034e7"</definedName>
    <definedName name="QBREPORTCOMPARECOL_ANNUALBUDGET" localSheetId="0">FALSE</definedName>
    <definedName name="QBREPORTCOMPARECOL_ANNUALBUDGET" localSheetId="1">FALSE</definedName>
    <definedName name="QBREPORTCOMPARECOL_AVGCOGS" localSheetId="0">FALSE</definedName>
    <definedName name="QBREPORTCOMPARECOL_AVGCOGS" localSheetId="1">FALSE</definedName>
    <definedName name="QBREPORTCOMPARECOL_AVGPRICE" localSheetId="0">FALSE</definedName>
    <definedName name="QBREPORTCOMPARECOL_AVGPRICE" localSheetId="1">FALSE</definedName>
    <definedName name="QBREPORTCOMPARECOL_BUDDIFF" localSheetId="0">FALSE</definedName>
    <definedName name="QBREPORTCOMPARECOL_BUDDIFF" localSheetId="1">FALSE</definedName>
    <definedName name="QBREPORTCOMPARECOL_BUDGET" localSheetId="0">FALSE</definedName>
    <definedName name="QBREPORTCOMPARECOL_BUDGET" localSheetId="1">FALSE</definedName>
    <definedName name="QBREPORTCOMPARECOL_BUDPCT" localSheetId="0">FALSE</definedName>
    <definedName name="QBREPORTCOMPARECOL_BUDPCT" localSheetId="1">FALSE</definedName>
    <definedName name="QBREPORTCOMPARECOL_COGS" localSheetId="0">FALSE</definedName>
    <definedName name="QBREPORTCOMPARECOL_COGS" localSheetId="1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0">FALSE</definedName>
    <definedName name="QBREPORTCOMPARECOL_FORECAST" localSheetId="1">FALSE</definedName>
    <definedName name="QBREPORTCOMPARECOL_GROSSMARGIN" localSheetId="0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1">FALSE</definedName>
    <definedName name="QBREPORTCOMPARECOL_HOURS" localSheetId="0">FALSE</definedName>
    <definedName name="QBREPORTCOMPARECOL_HOURS" localSheetId="1">FALSE</definedName>
    <definedName name="QBREPORTCOMPARECOL_PCTCOL" localSheetId="0">FALSE</definedName>
    <definedName name="QBREPORTCOMPARECOL_PCTCOL" localSheetId="1">FALSE</definedName>
    <definedName name="QBREPORTCOMPARECOL_PCTEXPENSE" localSheetId="0">FALSE</definedName>
    <definedName name="QBREPORTCOMPARECOL_PCTEXPENSE" localSheetId="1">FALSE</definedName>
    <definedName name="QBREPORTCOMPARECOL_PCTINCOME" localSheetId="0">FALSE</definedName>
    <definedName name="QBREPORTCOMPARECOL_PCTINCOME" localSheetId="1">FALSE</definedName>
    <definedName name="QBREPORTCOMPARECOL_PCTOFSALES" localSheetId="0">FALSE</definedName>
    <definedName name="QBREPORTCOMPARECOL_PCTOFSALES" localSheetId="1">FALSE</definedName>
    <definedName name="QBREPORTCOMPARECOL_PCTROW" localSheetId="0">FALSE</definedName>
    <definedName name="QBREPORTCOMPARECOL_PCTROW" localSheetId="1">FALSE</definedName>
    <definedName name="QBREPORTCOMPARECOL_PPDIFF" localSheetId="0">FALSE</definedName>
    <definedName name="QBREPORTCOMPARECOL_PPDIFF" localSheetId="1">FALSE</definedName>
    <definedName name="QBREPORTCOMPARECOL_PPPCT" localSheetId="0">FALSE</definedName>
    <definedName name="QBREPORTCOMPARECOL_PPPCT" localSheetId="1">FALSE</definedName>
    <definedName name="QBREPORTCOMPARECOL_PREVPERIOD" localSheetId="0">FALSE</definedName>
    <definedName name="QBREPORTCOMPARECOL_PREVPERIOD" localSheetId="1">FALSE</definedName>
    <definedName name="QBREPORTCOMPARECOL_PREVYEAR" localSheetId="0">FALSE</definedName>
    <definedName name="QBREPORTCOMPARECOL_PREVYEAR" localSheetId="1">FALSE</definedName>
    <definedName name="QBREPORTCOMPARECOL_PYDIFF" localSheetId="0">FALSE</definedName>
    <definedName name="QBREPORTCOMPARECOL_PYDIFF" localSheetId="1">FALSE</definedName>
    <definedName name="QBREPORTCOMPARECOL_PYPCT" localSheetId="0">FALSE</definedName>
    <definedName name="QBREPORTCOMPARECOL_PYPCT" localSheetId="1">FALSE</definedName>
    <definedName name="QBREPORTCOMPARECOL_QTY" localSheetId="0">FALSE</definedName>
    <definedName name="QBREPORTCOMPARECOL_QTY" localSheetId="1">FALSE</definedName>
    <definedName name="QBREPORTCOMPARECOL_RATE" localSheetId="0">FALSE</definedName>
    <definedName name="QBREPORTCOMPARECOL_RATE" localSheetId="1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1">FALSE</definedName>
    <definedName name="QBREPORTCOMPARECOL_YTD" localSheetId="0">FALSE</definedName>
    <definedName name="QBREPORTCOMPARECOL_YTD" localSheetId="1">FALSE</definedName>
    <definedName name="QBREPORTCOMPARECOL_YTDBUDGET" localSheetId="0">FALSE</definedName>
    <definedName name="QBREPORTCOMPARECOL_YTDBUDGET" localSheetId="1">FALSE</definedName>
    <definedName name="QBREPORTCOMPARECOL_YTDPCT" localSheetId="0">FALSE</definedName>
    <definedName name="QBREPORTCOMPARECOL_YTDPCT" localSheetId="1">FALSE</definedName>
    <definedName name="QBREPORTROWAXIS" localSheetId="0">11</definedName>
    <definedName name="QBREPORTROWAXIS" localSheetId="1">11</definedName>
    <definedName name="QBREPORTSUBCOLAXIS" localSheetId="0">0</definedName>
    <definedName name="QBREPORTSUBCOLAXIS" localSheetId="1">0</definedName>
    <definedName name="QBREPORTTYPE" localSheetId="0">0</definedName>
    <definedName name="QBREPORTTYPE" localSheetId="1">3</definedName>
    <definedName name="QBROWHEADERS" localSheetId="0">7</definedName>
    <definedName name="QBROWHEADERS" localSheetId="1">7</definedName>
    <definedName name="QBSTARTDATE" localSheetId="0">20140701</definedName>
    <definedName name="QBSTARTDATE" localSheetId="1">20140701</definedName>
  </definedNames>
  <calcPr calcId="162913"/>
</workbook>
</file>

<file path=xl/calcChain.xml><?xml version="1.0" encoding="utf-8"?>
<calcChain xmlns="http://schemas.openxmlformats.org/spreadsheetml/2006/main">
  <c r="H59" i="2" l="1"/>
  <c r="L63" i="2" l="1"/>
  <c r="H33" i="2" l="1"/>
  <c r="L29" i="2"/>
  <c r="U7" i="1" l="1"/>
  <c r="Y8" i="1"/>
  <c r="Y12" i="1" s="1"/>
  <c r="Y16" i="1" s="1"/>
  <c r="AA6" i="1"/>
  <c r="Y17" i="1" l="1"/>
  <c r="U6" i="1" l="1"/>
  <c r="U8" i="1" l="1"/>
  <c r="X8" i="1" l="1"/>
  <c r="X12" i="1" s="1"/>
  <c r="X16" i="1" s="1"/>
  <c r="X17" i="1" l="1"/>
  <c r="AA7" i="1"/>
  <c r="AA8" i="1" s="1"/>
  <c r="L46" i="2" l="1"/>
  <c r="L47" i="2"/>
  <c r="H61" i="2"/>
  <c r="L14" i="2"/>
  <c r="AC7" i="1"/>
  <c r="AC6" i="1"/>
  <c r="H19" i="2" l="1"/>
  <c r="AA13" i="1" l="1"/>
  <c r="AA15" i="1" l="1"/>
  <c r="AC13" i="1"/>
  <c r="P8" i="1"/>
  <c r="P12" i="1" s="1"/>
  <c r="Q8" i="1"/>
  <c r="Q12" i="1" l="1"/>
  <c r="L15" i="2"/>
  <c r="L18" i="2" l="1"/>
  <c r="L10" i="2" l="1"/>
  <c r="AA10" i="1" l="1"/>
  <c r="AA11" i="1"/>
  <c r="AA12" i="1" l="1"/>
  <c r="AA16" i="1" s="1"/>
  <c r="AA17" i="1" s="1"/>
  <c r="I8" i="1"/>
  <c r="J8" i="1"/>
  <c r="K8" i="1"/>
  <c r="L8" i="1"/>
  <c r="M8" i="1"/>
  <c r="N8" i="1"/>
  <c r="O8" i="1"/>
  <c r="H8" i="1"/>
  <c r="K12" i="1" l="1"/>
  <c r="Z8" i="1"/>
  <c r="Z12" i="1" s="1"/>
  <c r="Z16" i="1" s="1"/>
  <c r="Z17" i="1" s="1"/>
  <c r="L36" i="2"/>
  <c r="L37" i="2" s="1"/>
  <c r="L6" i="2"/>
  <c r="L28" i="2"/>
  <c r="L30" i="2"/>
  <c r="U11" i="1"/>
  <c r="AC11" i="1" s="1"/>
  <c r="L24" i="2"/>
  <c r="J39" i="2"/>
  <c r="H39" i="2" s="1"/>
  <c r="S8" i="1"/>
  <c r="S12" i="1" s="1"/>
  <c r="L12" i="1"/>
  <c r="J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5" i="2"/>
  <c r="L44" i="2"/>
  <c r="L43" i="2"/>
  <c r="J37" i="2"/>
  <c r="H37" i="2"/>
  <c r="J33" i="2"/>
  <c r="L32" i="2"/>
  <c r="L31" i="2"/>
  <c r="L27" i="2"/>
  <c r="J26" i="2"/>
  <c r="H26" i="2"/>
  <c r="L25" i="2"/>
  <c r="L23" i="2"/>
  <c r="L22" i="2"/>
  <c r="L21" i="2"/>
  <c r="L17" i="2"/>
  <c r="L16" i="2"/>
  <c r="L13" i="2"/>
  <c r="L12" i="2"/>
  <c r="L11" i="2"/>
  <c r="L9" i="2"/>
  <c r="J8" i="2"/>
  <c r="J19" i="2" s="1"/>
  <c r="L7" i="2"/>
  <c r="W15" i="1"/>
  <c r="U15" i="1"/>
  <c r="AC14" i="1"/>
  <c r="AC9" i="1"/>
  <c r="W8" i="1"/>
  <c r="W12" i="1" s="1"/>
  <c r="W16" i="1" s="1"/>
  <c r="O12" i="1"/>
  <c r="N12" i="1"/>
  <c r="M12" i="1"/>
  <c r="I12" i="1"/>
  <c r="H12" i="1"/>
  <c r="J12" i="1"/>
  <c r="H64" i="2" l="1"/>
  <c r="AC15" i="1"/>
  <c r="U12" i="1"/>
  <c r="U16" i="1" s="1"/>
  <c r="AC10" i="1"/>
  <c r="L33" i="2"/>
  <c r="L26" i="2"/>
  <c r="W17" i="1"/>
  <c r="J34" i="2"/>
  <c r="J40" i="2" s="1"/>
  <c r="J62" i="2" s="1"/>
  <c r="L8" i="2"/>
  <c r="L19" i="2" s="1"/>
  <c r="L61" i="2"/>
  <c r="J64" i="2"/>
  <c r="H34" i="2"/>
  <c r="H40" i="2" s="1"/>
  <c r="AC8" i="1"/>
  <c r="L34" i="2" l="1"/>
  <c r="U17" i="1"/>
  <c r="AC16" i="1"/>
  <c r="L64" i="2"/>
  <c r="J65" i="2"/>
  <c r="AC12" i="1"/>
  <c r="L39" i="2"/>
  <c r="H62" i="2"/>
  <c r="H65" i="2" s="1"/>
  <c r="L40" i="2" l="1"/>
  <c r="L62" i="2" l="1"/>
  <c r="L65" i="2" s="1"/>
  <c r="AC17" i="1"/>
</calcChain>
</file>

<file path=xl/sharedStrings.xml><?xml version="1.0" encoding="utf-8"?>
<sst xmlns="http://schemas.openxmlformats.org/spreadsheetml/2006/main" count="98" uniqueCount="97">
  <si>
    <t>Unrestricted Net Assets</t>
  </si>
  <si>
    <t>Board Restricted</t>
  </si>
  <si>
    <t>Temporarily restricted net assets</t>
  </si>
  <si>
    <t>Board</t>
  </si>
  <si>
    <t>Mgmt.</t>
  </si>
  <si>
    <t>Dev.</t>
  </si>
  <si>
    <t>Voter Service</t>
  </si>
  <si>
    <t>Higher Ed Study</t>
  </si>
  <si>
    <t>Bequests</t>
  </si>
  <si>
    <t>Unrestricted Total  including board restricted</t>
  </si>
  <si>
    <t>FOCE</t>
  </si>
  <si>
    <t>Total Temporarily Restricted  Total LWVCEF</t>
  </si>
  <si>
    <t>Combined   Total LWVCEF</t>
  </si>
  <si>
    <t>Revenue</t>
  </si>
  <si>
    <t>Expenses</t>
  </si>
  <si>
    <t>Change in Net Assets</t>
  </si>
  <si>
    <t>Adjustments</t>
  </si>
  <si>
    <t>Change in Net Assets (above)</t>
  </si>
  <si>
    <t>Change in Net Assets with adjustments</t>
  </si>
  <si>
    <t>PY adj.</t>
  </si>
  <si>
    <t>Unrestricted</t>
  </si>
  <si>
    <t>Temporarilty Restricted</t>
  </si>
  <si>
    <t>Total</t>
  </si>
  <si>
    <t>Ordinary Income/Expense</t>
  </si>
  <si>
    <t>Income</t>
  </si>
  <si>
    <t>40015 · Contributions</t>
  </si>
  <si>
    <t>40010 · Local League Support-Unrestrict</t>
  </si>
  <si>
    <t>40010.2 · Payments in lieu of PMP</t>
  </si>
  <si>
    <t>40010 · Local League Support-Unrestrict - Other</t>
  </si>
  <si>
    <t>Total 40010 · Local League Support-Unrestrict</t>
  </si>
  <si>
    <t>40011 · Local League Support-Restricted</t>
  </si>
  <si>
    <t>40030 · Indiv. Contrib. - Unrestricted</t>
  </si>
  <si>
    <t>40031 · Indiv. Contributions-Restricted</t>
  </si>
  <si>
    <t>40035 · In Kind Contributions</t>
  </si>
  <si>
    <t>40071 · Grant Income - Restricted</t>
  </si>
  <si>
    <t>40080 · Planned Giving - Unrestricted</t>
  </si>
  <si>
    <t>Total 40015 · Contributions</t>
  </si>
  <si>
    <t>4010 · Earned Revenue</t>
  </si>
  <si>
    <t>40100 · Publications</t>
  </si>
  <si>
    <t>40110 · Merchandise</t>
  </si>
  <si>
    <t>40115 · Shipping Postage</t>
  </si>
  <si>
    <t>40160 · Contract Services</t>
  </si>
  <si>
    <t>Total 4010 · Earned Revenue</t>
  </si>
  <si>
    <t>40165 · Rental Income</t>
  </si>
  <si>
    <t>40170 · Interest</t>
  </si>
  <si>
    <t>40200 · Miscellaneous Income</t>
  </si>
  <si>
    <t>5550 · Unrealized Gain/Loss on Stock</t>
  </si>
  <si>
    <t>40200 · Miscellaneous Income - Other</t>
  </si>
  <si>
    <t>Total 40200 · Miscellaneous Income</t>
  </si>
  <si>
    <t>Total Income</t>
  </si>
  <si>
    <t>Cost of Goods Sold</t>
  </si>
  <si>
    <t>50000 · Cost of Goods Sold</t>
  </si>
  <si>
    <t>Total COGS</t>
  </si>
  <si>
    <t>Net assets released from restrictions</t>
  </si>
  <si>
    <t>Restriction satisfied by payments</t>
  </si>
  <si>
    <t>Total Revenue, gains, and other support</t>
  </si>
  <si>
    <t>Expense</t>
  </si>
  <si>
    <t>60010 · Personnel</t>
  </si>
  <si>
    <t>60019 · Fiscal Mgmt., Audit, &amp; Tax Prep</t>
  </si>
  <si>
    <t>60020 · Accounting Services</t>
  </si>
  <si>
    <t>60022 · Bank Charges/Fees</t>
  </si>
  <si>
    <t>60030 · Promotion</t>
  </si>
  <si>
    <t>60040 · Supplies</t>
  </si>
  <si>
    <t>60050 · Telecommunications</t>
  </si>
  <si>
    <t>60060 · Postage/Shipping</t>
  </si>
  <si>
    <t>60070 · Occupancy</t>
  </si>
  <si>
    <t>60080 · Equipment rental &amp; maintenance</t>
  </si>
  <si>
    <t>60090 · Printing &amp; publications</t>
  </si>
  <si>
    <t>60100 · Travel,meals, lodging</t>
  </si>
  <si>
    <t>60140 · Insurance</t>
  </si>
  <si>
    <t>60150 · LWVUS MAL Dues</t>
  </si>
  <si>
    <t>60160 · Fees, subscriptions</t>
  </si>
  <si>
    <t>60170 · Independent Contractors</t>
  </si>
  <si>
    <t>61090 · Professional Development</t>
  </si>
  <si>
    <t>Total Expense</t>
  </si>
  <si>
    <t>Change in Net assets</t>
  </si>
  <si>
    <t>Net assets at beginning of year</t>
  </si>
  <si>
    <t>Net assets at end of year</t>
  </si>
  <si>
    <t>40140 · Council/Convention</t>
  </si>
  <si>
    <t>FoCE Manual</t>
  </si>
  <si>
    <t>5500 · Realized Gain/Loss on Stock</t>
  </si>
  <si>
    <t>VEC</t>
  </si>
  <si>
    <t>40012 · Local League Support - Unrestri</t>
  </si>
  <si>
    <t>40085 · Building Reserves</t>
  </si>
  <si>
    <t>VCA</t>
  </si>
  <si>
    <t>40070 · Grant Income - Unrestricted</t>
  </si>
  <si>
    <t>40051 · Corporations - Restricted</t>
  </si>
  <si>
    <t>60021 · Legal Fees</t>
  </si>
  <si>
    <t>CIVFR</t>
  </si>
  <si>
    <t>Redistricting</t>
  </si>
  <si>
    <t>Community Education</t>
  </si>
  <si>
    <t>Contribution from c4 to c3</t>
  </si>
  <si>
    <t>Beginning Net Assets 6/30/2019</t>
  </si>
  <si>
    <t>Adjusted net assets as of 6/30/2019</t>
  </si>
  <si>
    <t xml:space="preserve"> EVG</t>
  </si>
  <si>
    <t>For 7/1/2019 - 8/31/2019</t>
  </si>
  <si>
    <t>Ending Net Assets 8/31/2019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</si>
</sst>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</cellStyleXfs>
  <cellXfs count="128">
    <xf numFmtId="0" fontId="0" fillId="0" borderId="0" xfId="0"/>
    <xf numFmtId="0" fontId="2" fillId="0" borderId="0" xfId="0" applyNumberFormat="1" applyFont="1"/>
    <xf numFmtId="0" fontId="0" fillId="0" borderId="0" xfId="0" applyNumberFormat="1"/>
    <xf numFmtId="0" fontId="0" fillId="0" borderId="0" xfId="0" applyNumberFormat="1" applyFill="1"/>
    <xf numFmtId="49" fontId="2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164" fontId="4" fillId="3" borderId="3" xfId="2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5" borderId="7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164" fontId="4" fillId="3" borderId="8" xfId="2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 applyAlignment="1">
      <alignment horizontal="right" wrapText="1"/>
    </xf>
    <xf numFmtId="164" fontId="4" fillId="6" borderId="8" xfId="2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164" fontId="4" fillId="0" borderId="9" xfId="2" applyNumberFormat="1" applyFont="1" applyBorder="1" applyAlignment="1">
      <alignment horizontal="center" wrapText="1"/>
    </xf>
    <xf numFmtId="49" fontId="2" fillId="0" borderId="0" xfId="0" applyNumberFormat="1" applyFont="1"/>
    <xf numFmtId="165" fontId="7" fillId="0" borderId="10" xfId="0" applyNumberFormat="1" applyFont="1" applyBorder="1"/>
    <xf numFmtId="165" fontId="7" fillId="0" borderId="0" xfId="0" applyNumberFormat="1" applyFont="1" applyBorder="1"/>
    <xf numFmtId="165" fontId="7" fillId="5" borderId="0" xfId="0" applyNumberFormat="1" applyFont="1" applyFill="1" applyBorder="1"/>
    <xf numFmtId="165" fontId="7" fillId="3" borderId="5" xfId="0" applyNumberFormat="1" applyFont="1" applyFill="1" applyBorder="1"/>
    <xf numFmtId="165" fontId="7" fillId="0" borderId="0" xfId="0" applyNumberFormat="1" applyFont="1" applyFill="1"/>
    <xf numFmtId="0" fontId="0" fillId="6" borderId="5" xfId="0" applyFill="1" applyBorder="1"/>
    <xf numFmtId="0" fontId="8" fillId="0" borderId="11" xfId="0" applyFont="1" applyBorder="1"/>
    <xf numFmtId="43" fontId="0" fillId="0" borderId="0" xfId="1" applyFont="1"/>
    <xf numFmtId="0" fontId="9" fillId="0" borderId="0" xfId="0" applyFont="1"/>
    <xf numFmtId="164" fontId="4" fillId="0" borderId="0" xfId="2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43" fontId="0" fillId="0" borderId="20" xfId="1" applyFont="1" applyBorder="1"/>
    <xf numFmtId="43" fontId="0" fillId="0" borderId="9" xfId="1" applyFont="1" applyBorder="1"/>
    <xf numFmtId="0" fontId="0" fillId="0" borderId="0" xfId="0" applyNumberFormat="1" applyBorder="1"/>
    <xf numFmtId="0" fontId="0" fillId="0" borderId="0" xfId="0" applyBorder="1"/>
    <xf numFmtId="40" fontId="11" fillId="0" borderId="7" xfId="0" applyNumberFormat="1" applyFont="1" applyBorder="1" applyAlignment="1">
      <alignment horizontal="center" wrapText="1"/>
    </xf>
    <xf numFmtId="40" fontId="11" fillId="0" borderId="0" xfId="0" applyNumberFormat="1" applyFont="1" applyAlignment="1">
      <alignment horizontal="center" wrapText="1"/>
    </xf>
    <xf numFmtId="40" fontId="11" fillId="0" borderId="7" xfId="1" applyNumberFormat="1" applyFont="1" applyBorder="1" applyAlignment="1">
      <alignment horizontal="center" wrapText="1"/>
    </xf>
    <xf numFmtId="40" fontId="11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0" fontId="7" fillId="0" borderId="0" xfId="0" applyNumberFormat="1" applyFont="1"/>
    <xf numFmtId="40" fontId="9" fillId="0" borderId="0" xfId="1" applyNumberFormat="1" applyFont="1"/>
    <xf numFmtId="40" fontId="9" fillId="0" borderId="0" xfId="0" applyNumberFormat="1" applyFont="1"/>
    <xf numFmtId="40" fontId="7" fillId="0" borderId="7" xfId="0" applyNumberFormat="1" applyFont="1" applyBorder="1"/>
    <xf numFmtId="40" fontId="7" fillId="0" borderId="0" xfId="0" applyNumberFormat="1" applyFont="1" applyBorder="1"/>
    <xf numFmtId="40" fontId="9" fillId="0" borderId="7" xfId="1" applyNumberFormat="1" applyFont="1" applyBorder="1"/>
    <xf numFmtId="40" fontId="9" fillId="0" borderId="7" xfId="0" applyNumberFormat="1" applyFont="1" applyBorder="1"/>
    <xf numFmtId="40" fontId="7" fillId="0" borderId="27" xfId="0" applyNumberFormat="1" applyFont="1" applyBorder="1"/>
    <xf numFmtId="40" fontId="2" fillId="0" borderId="0" xfId="0" applyNumberFormat="1" applyFont="1" applyBorder="1"/>
    <xf numFmtId="40" fontId="11" fillId="0" borderId="0" xfId="0" applyNumberFormat="1" applyFont="1"/>
    <xf numFmtId="165" fontId="7" fillId="0" borderId="0" xfId="0" applyNumberFormat="1" applyFont="1"/>
    <xf numFmtId="40" fontId="7" fillId="0" borderId="13" xfId="0" applyNumberFormat="1" applyFont="1" applyBorder="1"/>
    <xf numFmtId="40" fontId="9" fillId="0" borderId="0" xfId="0" applyNumberFormat="1" applyFont="1" applyBorder="1"/>
    <xf numFmtId="40" fontId="11" fillId="0" borderId="0" xfId="0" applyNumberFormat="1" applyFont="1" applyBorder="1"/>
    <xf numFmtId="40" fontId="2" fillId="0" borderId="7" xfId="0" applyNumberFormat="1" applyFont="1" applyBorder="1"/>
    <xf numFmtId="40" fontId="11" fillId="0" borderId="7" xfId="0" applyNumberFormat="1" applyFont="1" applyBorder="1"/>
    <xf numFmtId="40" fontId="11" fillId="0" borderId="28" xfId="0" applyNumberFormat="1" applyFont="1" applyBorder="1"/>
    <xf numFmtId="165" fontId="7" fillId="0" borderId="10" xfId="0" applyNumberFormat="1" applyFont="1" applyFill="1" applyBorder="1"/>
    <xf numFmtId="165" fontId="7" fillId="0" borderId="0" xfId="0" applyNumberFormat="1" applyFont="1" applyFill="1" applyBorder="1"/>
    <xf numFmtId="49" fontId="2" fillId="3" borderId="2" xfId="0" applyNumberFormat="1" applyFont="1" applyFill="1" applyBorder="1" applyAlignment="1">
      <alignment horizontal="center"/>
    </xf>
    <xf numFmtId="43" fontId="0" fillId="0" borderId="10" xfId="1" applyFont="1" applyBorder="1"/>
    <xf numFmtId="43" fontId="0" fillId="0" borderId="0" xfId="1" applyFont="1" applyBorder="1"/>
    <xf numFmtId="43" fontId="0" fillId="0" borderId="0" xfId="1" applyFont="1" applyFill="1" applyBorder="1"/>
    <xf numFmtId="43" fontId="13" fillId="0" borderId="0" xfId="1" applyFont="1" applyBorder="1"/>
    <xf numFmtId="49" fontId="2" fillId="0" borderId="0" xfId="0" applyNumberFormat="1" applyFont="1" applyBorder="1"/>
    <xf numFmtId="49" fontId="2" fillId="3" borderId="2" xfId="0" applyNumberFormat="1" applyFont="1" applyFill="1" applyBorder="1" applyAlignment="1">
      <alignment horizontal="center"/>
    </xf>
    <xf numFmtId="43" fontId="9" fillId="0" borderId="0" xfId="0" applyNumberFormat="1" applyFont="1"/>
    <xf numFmtId="40" fontId="9" fillId="0" borderId="0" xfId="1" applyNumberFormat="1" applyFont="1" applyBorder="1"/>
    <xf numFmtId="49" fontId="2" fillId="3" borderId="2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5" fillId="0" borderId="0" xfId="0" applyNumberFormat="1" applyFont="1" applyFill="1"/>
    <xf numFmtId="165" fontId="7" fillId="3" borderId="5" xfId="1" applyNumberFormat="1" applyFont="1" applyFill="1" applyBorder="1"/>
    <xf numFmtId="165" fontId="7" fillId="0" borderId="0" xfId="1" applyNumberFormat="1" applyFont="1" applyFill="1"/>
    <xf numFmtId="165" fontId="7" fillId="0" borderId="10" xfId="1" applyNumberFormat="1" applyFont="1" applyBorder="1"/>
    <xf numFmtId="165" fontId="7" fillId="0" borderId="0" xfId="1" applyNumberFormat="1" applyFont="1" applyFill="1" applyBorder="1"/>
    <xf numFmtId="165" fontId="7" fillId="0" borderId="0" xfId="1" applyNumberFormat="1" applyFont="1" applyBorder="1"/>
    <xf numFmtId="165" fontId="9" fillId="6" borderId="5" xfId="1" applyNumberFormat="1" applyFont="1" applyFill="1" applyBorder="1"/>
    <xf numFmtId="165" fontId="0" fillId="0" borderId="0" xfId="1" applyNumberFormat="1" applyFont="1"/>
    <xf numFmtId="165" fontId="9" fillId="0" borderId="11" xfId="1" applyNumberFormat="1" applyFont="1" applyBorder="1"/>
    <xf numFmtId="165" fontId="7" fillId="0" borderId="10" xfId="1" applyNumberFormat="1" applyFont="1" applyFill="1" applyBorder="1"/>
    <xf numFmtId="165" fontId="9" fillId="0" borderId="9" xfId="1" applyNumberFormat="1" applyFont="1" applyBorder="1"/>
    <xf numFmtId="165" fontId="7" fillId="0" borderId="12" xfId="1" applyNumberFormat="1" applyFont="1" applyFill="1" applyBorder="1"/>
    <xf numFmtId="165" fontId="7" fillId="0" borderId="13" xfId="1" applyNumberFormat="1" applyFont="1" applyFill="1" applyBorder="1"/>
    <xf numFmtId="165" fontId="7" fillId="5" borderId="13" xfId="1" applyNumberFormat="1" applyFont="1" applyFill="1" applyBorder="1"/>
    <xf numFmtId="165" fontId="7" fillId="0" borderId="13" xfId="1" applyNumberFormat="1" applyFont="1" applyBorder="1"/>
    <xf numFmtId="165" fontId="7" fillId="3" borderId="14" xfId="1" applyNumberFormat="1" applyFont="1" applyFill="1" applyBorder="1"/>
    <xf numFmtId="165" fontId="7" fillId="6" borderId="14" xfId="1" applyNumberFormat="1" applyFont="1" applyFill="1" applyBorder="1"/>
    <xf numFmtId="165" fontId="7" fillId="5" borderId="0" xfId="1" applyNumberFormat="1" applyFont="1" applyFill="1" applyBorder="1"/>
    <xf numFmtId="165" fontId="7" fillId="6" borderId="5" xfId="1" applyNumberFormat="1" applyFont="1" applyFill="1" applyBorder="1"/>
    <xf numFmtId="165" fontId="9" fillId="0" borderId="10" xfId="1" applyNumberFormat="1" applyFont="1" applyBorder="1"/>
    <xf numFmtId="165" fontId="9" fillId="0" borderId="0" xfId="1" applyNumberFormat="1" applyFont="1" applyBorder="1"/>
    <xf numFmtId="165" fontId="9" fillId="5" borderId="0" xfId="1" applyNumberFormat="1" applyFont="1" applyFill="1" applyBorder="1"/>
    <xf numFmtId="165" fontId="9" fillId="3" borderId="5" xfId="1" applyNumberFormat="1" applyFont="1" applyFill="1" applyBorder="1"/>
    <xf numFmtId="165" fontId="9" fillId="0" borderId="0" xfId="1" applyNumberFormat="1" applyFont="1" applyFill="1"/>
    <xf numFmtId="165" fontId="9" fillId="0" borderId="0" xfId="1" applyNumberFormat="1" applyFont="1"/>
    <xf numFmtId="165" fontId="9" fillId="0" borderId="15" xfId="1" applyNumberFormat="1" applyFont="1" applyBorder="1"/>
    <xf numFmtId="165" fontId="9" fillId="0" borderId="15" xfId="1" applyNumberFormat="1" applyFont="1" applyFill="1" applyBorder="1"/>
    <xf numFmtId="165" fontId="9" fillId="5" borderId="15" xfId="1" applyNumberFormat="1" applyFont="1" applyFill="1" applyBorder="1"/>
    <xf numFmtId="165" fontId="11" fillId="3" borderId="16" xfId="1" applyNumberFormat="1" applyFont="1" applyFill="1" applyBorder="1"/>
    <xf numFmtId="165" fontId="9" fillId="0" borderId="29" xfId="1" applyNumberFormat="1" applyFont="1" applyBorder="1"/>
    <xf numFmtId="165" fontId="11" fillId="6" borderId="16" xfId="1" applyNumberFormat="1" applyFont="1" applyFill="1" applyBorder="1"/>
    <xf numFmtId="165" fontId="9" fillId="0" borderId="17" xfId="1" applyNumberFormat="1" applyFont="1" applyBorder="1"/>
    <xf numFmtId="165" fontId="9" fillId="0" borderId="18" xfId="1" applyNumberFormat="1" applyFont="1" applyBorder="1"/>
    <xf numFmtId="165" fontId="11" fillId="3" borderId="5" xfId="1" applyNumberFormat="1" applyFont="1" applyFill="1" applyBorder="1"/>
    <xf numFmtId="165" fontId="9" fillId="0" borderId="19" xfId="1" applyNumberFormat="1" applyFont="1" applyBorder="1"/>
    <xf numFmtId="165" fontId="9" fillId="0" borderId="20" xfId="1" applyNumberFormat="1" applyFont="1" applyBorder="1"/>
    <xf numFmtId="165" fontId="9" fillId="5" borderId="20" xfId="1" applyNumberFormat="1" applyFont="1" applyFill="1" applyBorder="1"/>
    <xf numFmtId="165" fontId="9" fillId="3" borderId="21" xfId="1" applyNumberFormat="1" applyFont="1" applyFill="1" applyBorder="1"/>
    <xf numFmtId="165" fontId="9" fillId="6" borderId="21" xfId="1" applyNumberFormat="1" applyFont="1" applyFill="1" applyBorder="1"/>
    <xf numFmtId="165" fontId="9" fillId="0" borderId="22" xfId="1" applyNumberFormat="1" applyFont="1" applyBorder="1"/>
    <xf numFmtId="165" fontId="9" fillId="0" borderId="2" xfId="1" applyNumberFormat="1" applyFont="1" applyBorder="1"/>
    <xf numFmtId="165" fontId="11" fillId="3" borderId="23" xfId="1" applyNumberFormat="1" applyFont="1" applyFill="1" applyBorder="1"/>
    <xf numFmtId="165" fontId="9" fillId="0" borderId="24" xfId="1" applyNumberFormat="1" applyFont="1" applyBorder="1"/>
    <xf numFmtId="165" fontId="11" fillId="0" borderId="25" xfId="1" applyNumberFormat="1" applyFont="1" applyFill="1" applyBorder="1"/>
    <xf numFmtId="165" fontId="11" fillId="6" borderId="23" xfId="1" applyNumberFormat="1" applyFont="1" applyFill="1" applyBorder="1"/>
    <xf numFmtId="165" fontId="11" fillId="0" borderId="26" xfId="1" applyNumberFormat="1" applyFont="1" applyBorder="1"/>
    <xf numFmtId="164" fontId="4" fillId="0" borderId="0" xfId="2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5" fillId="4" borderId="0" xfId="0" applyNumberFormat="1" applyFont="1" applyFill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164" fontId="4" fillId="0" borderId="0" xfId="2" applyNumberFormat="1" applyFont="1" applyAlignment="1">
      <alignment horizontal="right" wrapText="1"/>
    </xf>
    <xf numFmtId="164" fontId="4" fillId="0" borderId="5" xfId="2" applyNumberFormat="1" applyFont="1" applyBorder="1" applyAlignment="1">
      <alignment horizontal="right" wrapText="1"/>
    </xf>
  </cellXfs>
  <cellStyles count="7">
    <cellStyle name="Comma" xfId="1" builtinId="3"/>
    <cellStyle name="Comma 4" xfId="2"/>
    <cellStyle name="Currency 2" xfId="3"/>
    <cellStyle name="Currency 3" xfId="4"/>
    <cellStyle name="Currency 3 2" xfId="5"/>
    <cellStyle name="Normal" xfId="0" builtinId="0"/>
    <cellStyle name="Normal 2" xfId="6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114300</xdr:colOff>
          <xdr:row>0</xdr:row>
          <xdr:rowOff>228600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114300</xdr:colOff>
          <xdr:row>0</xdr:row>
          <xdr:rowOff>228600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4</xdr:col>
          <xdr:colOff>171450</xdr:colOff>
          <xdr:row>3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4</xdr:col>
          <xdr:colOff>171450</xdr:colOff>
          <xdr:row>3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66"/>
  <sheetViews>
    <sheetView workbookViewId="0">
      <pane xSplit="7" ySplit="1" topLeftCell="H55" activePane="bottomRight" state="frozenSplit"/>
      <selection pane="topRight" activeCell="H1" sqref="H1"/>
      <selection pane="bottomLeft" activeCell="A2" sqref="A2"/>
      <selection pane="bottomRight" activeCell="J76" sqref="J76"/>
    </sheetView>
  </sheetViews>
  <sheetFormatPr defaultRowHeight="11.25" x14ac:dyDescent="0.2"/>
  <cols>
    <col min="1" max="6" width="2" style="1" customWidth="1"/>
    <col min="7" max="7" width="30.42578125" style="1" customWidth="1"/>
    <col min="8" max="8" width="12.28515625" style="43" bestFit="1" customWidth="1"/>
    <col min="9" max="9" width="1.85546875" style="43" customWidth="1"/>
    <col min="10" max="10" width="12.5703125" style="42" customWidth="1"/>
    <col min="11" max="11" width="1.85546875" style="43" customWidth="1"/>
    <col min="12" max="12" width="11.5703125" style="43" customWidth="1"/>
    <col min="13" max="13" width="9.140625" style="29"/>
    <col min="14" max="14" width="3" style="1" customWidth="1"/>
    <col min="15" max="16384" width="9.140625" style="29"/>
  </cols>
  <sheetData>
    <row r="1" spans="1:14" s="40" customFormat="1" ht="23.25" thickBot="1" x14ac:dyDescent="0.25">
      <c r="A1" s="4"/>
      <c r="B1" s="4"/>
      <c r="C1" s="4"/>
      <c r="D1" s="4"/>
      <c r="E1" s="4"/>
      <c r="F1" s="4"/>
      <c r="G1" s="4"/>
      <c r="H1" s="36" t="s">
        <v>20</v>
      </c>
      <c r="I1" s="37"/>
      <c r="J1" s="38" t="s">
        <v>21</v>
      </c>
      <c r="K1" s="37"/>
      <c r="L1" s="39" t="s">
        <v>22</v>
      </c>
      <c r="N1" s="4"/>
    </row>
    <row r="2" spans="1:14" x14ac:dyDescent="0.2">
      <c r="A2" s="20"/>
      <c r="B2" s="20" t="s">
        <v>23</v>
      </c>
      <c r="C2" s="20"/>
      <c r="D2" s="20"/>
      <c r="E2" s="20"/>
      <c r="F2" s="20"/>
      <c r="G2" s="20"/>
      <c r="H2" s="41"/>
      <c r="I2" s="41"/>
      <c r="N2" s="20"/>
    </row>
    <row r="3" spans="1:14" ht="12.75" customHeight="1" x14ac:dyDescent="0.2">
      <c r="A3" s="20"/>
      <c r="B3" s="20"/>
      <c r="C3" s="20"/>
      <c r="D3" s="20" t="s">
        <v>24</v>
      </c>
      <c r="E3" s="20"/>
      <c r="F3" s="20"/>
      <c r="G3" s="20"/>
      <c r="H3" s="41"/>
      <c r="I3" s="41"/>
      <c r="N3" s="20"/>
    </row>
    <row r="4" spans="1:14" ht="12.75" customHeight="1" x14ac:dyDescent="0.2">
      <c r="A4" s="20"/>
      <c r="B4" s="20"/>
      <c r="C4" s="20"/>
      <c r="D4" s="20"/>
      <c r="E4" s="20" t="s">
        <v>25</v>
      </c>
      <c r="F4" s="20"/>
      <c r="G4" s="20"/>
      <c r="H4" s="41"/>
      <c r="I4" s="41"/>
      <c r="N4" s="20"/>
    </row>
    <row r="5" spans="1:14" ht="12.75" customHeight="1" x14ac:dyDescent="0.2">
      <c r="A5" s="20"/>
      <c r="B5" s="20"/>
      <c r="C5" s="20"/>
      <c r="D5" s="20"/>
      <c r="E5" s="20"/>
      <c r="F5" s="20" t="s">
        <v>26</v>
      </c>
      <c r="G5" s="20"/>
      <c r="H5" s="41"/>
      <c r="I5" s="41"/>
      <c r="N5" s="20"/>
    </row>
    <row r="6" spans="1:14" x14ac:dyDescent="0.2">
      <c r="A6" s="20"/>
      <c r="B6" s="20"/>
      <c r="C6" s="20"/>
      <c r="D6" s="20"/>
      <c r="E6" s="20"/>
      <c r="F6" s="20"/>
      <c r="G6" s="20" t="s">
        <v>27</v>
      </c>
      <c r="H6" s="22">
        <v>4591.12</v>
      </c>
      <c r="I6" s="45"/>
      <c r="J6" s="68"/>
      <c r="K6" s="53"/>
      <c r="L6" s="53">
        <f>+H6+J6</f>
        <v>4591.12</v>
      </c>
      <c r="N6" s="20"/>
    </row>
    <row r="7" spans="1:14" ht="12" thickBot="1" x14ac:dyDescent="0.25">
      <c r="A7" s="20"/>
      <c r="B7" s="20"/>
      <c r="C7" s="20"/>
      <c r="D7" s="20"/>
      <c r="E7" s="20"/>
      <c r="F7" s="20"/>
      <c r="G7" s="20" t="s">
        <v>28</v>
      </c>
      <c r="H7" s="44">
        <v>0</v>
      </c>
      <c r="I7" s="45"/>
      <c r="J7" s="46"/>
      <c r="L7" s="47">
        <f>+H7+J7</f>
        <v>0</v>
      </c>
      <c r="N7" s="20"/>
    </row>
    <row r="8" spans="1:14" x14ac:dyDescent="0.2">
      <c r="A8" s="20"/>
      <c r="B8" s="20"/>
      <c r="C8" s="20"/>
      <c r="D8" s="20"/>
      <c r="E8" s="20"/>
      <c r="F8" s="20" t="s">
        <v>29</v>
      </c>
      <c r="G8" s="20"/>
      <c r="H8" s="41">
        <v>0</v>
      </c>
      <c r="I8" s="41"/>
      <c r="J8" s="42">
        <f>SUM(J6:J7)</f>
        <v>0</v>
      </c>
      <c r="L8" s="43">
        <f>SUM(L6:L7)</f>
        <v>4591.12</v>
      </c>
      <c r="N8" s="20"/>
    </row>
    <row r="9" spans="1:14" x14ac:dyDescent="0.2">
      <c r="A9" s="20"/>
      <c r="B9" s="20"/>
      <c r="C9" s="20"/>
      <c r="D9" s="20"/>
      <c r="E9" s="20"/>
      <c r="F9" s="20" t="s">
        <v>30</v>
      </c>
      <c r="G9" s="20"/>
      <c r="H9" s="41"/>
      <c r="I9" s="41"/>
      <c r="J9" s="42">
        <v>1000</v>
      </c>
      <c r="L9" s="43">
        <f t="shared" ref="L9:L18" si="0">+H9+J9</f>
        <v>1000</v>
      </c>
      <c r="N9" s="20"/>
    </row>
    <row r="10" spans="1:14" x14ac:dyDescent="0.2">
      <c r="A10" s="20"/>
      <c r="B10" s="20"/>
      <c r="C10" s="20"/>
      <c r="D10" s="20"/>
      <c r="E10" s="20"/>
      <c r="F10" s="20" t="s">
        <v>82</v>
      </c>
      <c r="G10" s="20"/>
      <c r="H10" s="41">
        <v>0</v>
      </c>
      <c r="I10" s="41"/>
      <c r="L10" s="43">
        <f t="shared" si="0"/>
        <v>0</v>
      </c>
      <c r="N10" s="20"/>
    </row>
    <row r="11" spans="1:14" ht="12.75" customHeight="1" x14ac:dyDescent="0.2">
      <c r="A11" s="20"/>
      <c r="B11" s="20"/>
      <c r="C11" s="20"/>
      <c r="D11" s="20"/>
      <c r="E11" s="20"/>
      <c r="F11" s="20" t="s">
        <v>31</v>
      </c>
      <c r="G11" s="20"/>
      <c r="H11" s="41">
        <v>14896.39</v>
      </c>
      <c r="I11" s="41"/>
      <c r="L11" s="43">
        <f t="shared" si="0"/>
        <v>14896.39</v>
      </c>
      <c r="N11" s="20"/>
    </row>
    <row r="12" spans="1:14" ht="12.75" customHeight="1" x14ac:dyDescent="0.2">
      <c r="A12" s="20"/>
      <c r="B12" s="20"/>
      <c r="C12" s="20"/>
      <c r="D12" s="20"/>
      <c r="E12" s="20"/>
      <c r="F12" s="20" t="s">
        <v>32</v>
      </c>
      <c r="G12" s="20"/>
      <c r="H12" s="41">
        <v>0</v>
      </c>
      <c r="I12" s="41"/>
      <c r="J12" s="42">
        <v>20</v>
      </c>
      <c r="L12" s="43">
        <f t="shared" si="0"/>
        <v>20</v>
      </c>
      <c r="N12" s="20"/>
    </row>
    <row r="13" spans="1:14" ht="12.75" customHeight="1" x14ac:dyDescent="0.2">
      <c r="A13" s="20"/>
      <c r="B13" s="20"/>
      <c r="C13" s="20"/>
      <c r="D13" s="20"/>
      <c r="E13" s="20"/>
      <c r="F13" s="20" t="s">
        <v>33</v>
      </c>
      <c r="G13" s="20"/>
      <c r="H13" s="41">
        <v>118.86</v>
      </c>
      <c r="I13" s="41"/>
      <c r="L13" s="43">
        <f t="shared" si="0"/>
        <v>118.86</v>
      </c>
      <c r="N13" s="20"/>
    </row>
    <row r="14" spans="1:14" ht="12.75" customHeight="1" x14ac:dyDescent="0.2">
      <c r="A14" s="20"/>
      <c r="B14" s="20"/>
      <c r="C14" s="20"/>
      <c r="D14" s="20"/>
      <c r="E14" s="20"/>
      <c r="F14" s="20" t="s">
        <v>86</v>
      </c>
      <c r="G14" s="20"/>
      <c r="H14" s="41"/>
      <c r="I14" s="41"/>
      <c r="L14" s="43">
        <f t="shared" si="0"/>
        <v>0</v>
      </c>
      <c r="N14" s="20"/>
    </row>
    <row r="15" spans="1:14" ht="12.75" customHeight="1" x14ac:dyDescent="0.2">
      <c r="A15" s="20"/>
      <c r="B15" s="20"/>
      <c r="C15" s="20"/>
      <c r="D15" s="20"/>
      <c r="E15" s="20"/>
      <c r="F15" s="20" t="s">
        <v>85</v>
      </c>
      <c r="G15" s="20"/>
      <c r="H15" s="41"/>
      <c r="I15" s="41"/>
      <c r="L15" s="43">
        <f t="shared" si="0"/>
        <v>0</v>
      </c>
      <c r="N15" s="20"/>
    </row>
    <row r="16" spans="1:14" ht="12.75" customHeight="1" x14ac:dyDescent="0.2">
      <c r="A16" s="20"/>
      <c r="B16" s="20"/>
      <c r="C16" s="20"/>
      <c r="D16" s="20"/>
      <c r="E16" s="20"/>
      <c r="F16" s="20" t="s">
        <v>34</v>
      </c>
      <c r="G16" s="20"/>
      <c r="H16" s="41"/>
      <c r="I16" s="41"/>
      <c r="L16" s="43">
        <f t="shared" si="0"/>
        <v>0</v>
      </c>
      <c r="N16" s="20"/>
    </row>
    <row r="17" spans="1:14" ht="12.75" customHeight="1" x14ac:dyDescent="0.2">
      <c r="A17" s="20"/>
      <c r="B17" s="20"/>
      <c r="C17" s="20"/>
      <c r="D17" s="20"/>
      <c r="E17" s="20"/>
      <c r="F17" s="20" t="s">
        <v>35</v>
      </c>
      <c r="G17" s="20"/>
      <c r="H17" s="45"/>
      <c r="I17" s="45"/>
      <c r="J17" s="68"/>
      <c r="K17" s="53"/>
      <c r="L17" s="53">
        <f t="shared" si="0"/>
        <v>0</v>
      </c>
      <c r="N17" s="20"/>
    </row>
    <row r="18" spans="1:14" ht="12.75" customHeight="1" thickBot="1" x14ac:dyDescent="0.25">
      <c r="A18" s="20"/>
      <c r="B18" s="20"/>
      <c r="C18" s="20"/>
      <c r="D18" s="20"/>
      <c r="E18" s="20"/>
      <c r="F18" s="20" t="s">
        <v>83</v>
      </c>
      <c r="G18" s="20"/>
      <c r="H18" s="44"/>
      <c r="I18" s="45"/>
      <c r="J18" s="46"/>
      <c r="L18" s="47">
        <f t="shared" si="0"/>
        <v>0</v>
      </c>
      <c r="N18" s="20"/>
    </row>
    <row r="19" spans="1:14" x14ac:dyDescent="0.2">
      <c r="A19" s="20"/>
      <c r="B19" s="20"/>
      <c r="C19" s="20"/>
      <c r="D19" s="20"/>
      <c r="E19" s="20" t="s">
        <v>36</v>
      </c>
      <c r="F19" s="20"/>
      <c r="G19" s="20"/>
      <c r="H19" s="41">
        <f>ROUND(H4+H6+SUM(H8:H18),5)</f>
        <v>19606.37</v>
      </c>
      <c r="I19" s="41"/>
      <c r="J19" s="41">
        <f>ROUND(J4+SUM(J8:J17),5)</f>
        <v>1020</v>
      </c>
      <c r="L19" s="43">
        <f>SUM(L8:L18)</f>
        <v>20626.37</v>
      </c>
      <c r="N19" s="20"/>
    </row>
    <row r="20" spans="1:14" ht="21.75" customHeight="1" x14ac:dyDescent="0.2">
      <c r="A20" s="20"/>
      <c r="B20" s="20"/>
      <c r="C20" s="20"/>
      <c r="D20" s="20"/>
      <c r="E20" s="20" t="s">
        <v>37</v>
      </c>
      <c r="F20" s="20"/>
      <c r="G20" s="20"/>
      <c r="H20" s="41"/>
      <c r="I20" s="41"/>
      <c r="N20" s="20"/>
    </row>
    <row r="21" spans="1:14" ht="12.75" customHeight="1" x14ac:dyDescent="0.2">
      <c r="A21" s="20"/>
      <c r="B21" s="20"/>
      <c r="C21" s="20"/>
      <c r="D21" s="20"/>
      <c r="E21" s="20"/>
      <c r="F21" s="20" t="s">
        <v>38</v>
      </c>
      <c r="G21" s="20"/>
      <c r="H21" s="41">
        <v>0</v>
      </c>
      <c r="I21" s="41"/>
      <c r="L21" s="43">
        <f>+H21+J21</f>
        <v>0</v>
      </c>
      <c r="N21" s="20"/>
    </row>
    <row r="22" spans="1:14" ht="12.75" customHeight="1" x14ac:dyDescent="0.2">
      <c r="A22" s="20"/>
      <c r="B22" s="20"/>
      <c r="C22" s="20"/>
      <c r="D22" s="20"/>
      <c r="E22" s="20"/>
      <c r="F22" s="20" t="s">
        <v>39</v>
      </c>
      <c r="G22" s="20"/>
      <c r="H22" s="41">
        <v>1066.67</v>
      </c>
      <c r="I22" s="41"/>
      <c r="L22" s="43">
        <f>+H22+J22</f>
        <v>1066.67</v>
      </c>
      <c r="N22" s="20"/>
    </row>
    <row r="23" spans="1:14" ht="12.75" customHeight="1" x14ac:dyDescent="0.2">
      <c r="A23" s="20"/>
      <c r="B23" s="20"/>
      <c r="C23" s="20"/>
      <c r="D23" s="20"/>
      <c r="E23" s="20"/>
      <c r="F23" s="20" t="s">
        <v>40</v>
      </c>
      <c r="G23" s="20"/>
      <c r="H23" s="41">
        <v>0</v>
      </c>
      <c r="I23" s="41"/>
      <c r="L23" s="43">
        <f>+H23+J23</f>
        <v>0</v>
      </c>
      <c r="N23" s="20"/>
    </row>
    <row r="24" spans="1:14" ht="12.75" customHeight="1" x14ac:dyDescent="0.2">
      <c r="A24" s="20"/>
      <c r="B24" s="20"/>
      <c r="C24" s="20"/>
      <c r="D24" s="20"/>
      <c r="E24" s="20"/>
      <c r="F24" s="20" t="s">
        <v>78</v>
      </c>
      <c r="G24" s="20"/>
      <c r="H24" s="41">
        <v>0</v>
      </c>
      <c r="I24" s="41"/>
      <c r="L24" s="43">
        <f>+H24+J24</f>
        <v>0</v>
      </c>
      <c r="N24" s="20"/>
    </row>
    <row r="25" spans="1:14" ht="12.75" customHeight="1" thickBot="1" x14ac:dyDescent="0.25">
      <c r="A25" s="20"/>
      <c r="B25" s="20"/>
      <c r="C25" s="20"/>
      <c r="D25" s="20"/>
      <c r="E25" s="20"/>
      <c r="F25" s="20" t="s">
        <v>41</v>
      </c>
      <c r="G25" s="20"/>
      <c r="H25" s="44">
        <v>0</v>
      </c>
      <c r="I25" s="45"/>
      <c r="J25" s="46"/>
      <c r="L25" s="47">
        <f>+H25+J25</f>
        <v>0</v>
      </c>
      <c r="N25" s="20"/>
    </row>
    <row r="26" spans="1:14" ht="12.75" customHeight="1" x14ac:dyDescent="0.2">
      <c r="A26" s="20"/>
      <c r="B26" s="20"/>
      <c r="C26" s="20"/>
      <c r="D26" s="20"/>
      <c r="E26" s="20" t="s">
        <v>42</v>
      </c>
      <c r="F26" s="20"/>
      <c r="G26" s="20"/>
      <c r="H26" s="41">
        <f>ROUND(SUM(H20:H25),5)</f>
        <v>1066.67</v>
      </c>
      <c r="I26" s="41"/>
      <c r="J26" s="41">
        <f>ROUND(SUM(J20:J25),5)</f>
        <v>0</v>
      </c>
      <c r="L26" s="43">
        <f>SUM(L21:L25)</f>
        <v>1066.67</v>
      </c>
      <c r="N26" s="20"/>
    </row>
    <row r="27" spans="1:14" ht="30" customHeight="1" x14ac:dyDescent="0.2">
      <c r="A27" s="20"/>
      <c r="B27" s="20"/>
      <c r="C27" s="20"/>
      <c r="D27" s="20"/>
      <c r="E27" s="20" t="s">
        <v>43</v>
      </c>
      <c r="F27" s="20"/>
      <c r="G27" s="20"/>
      <c r="H27" s="41">
        <v>350</v>
      </c>
      <c r="I27" s="41"/>
      <c r="L27" s="53">
        <f t="shared" ref="L27:L32" si="1">+H27+J27</f>
        <v>350</v>
      </c>
      <c r="N27" s="20"/>
    </row>
    <row r="28" spans="1:14" ht="12.75" customHeight="1" x14ac:dyDescent="0.2">
      <c r="A28" s="20"/>
      <c r="B28" s="20"/>
      <c r="C28" s="20"/>
      <c r="D28" s="20"/>
      <c r="E28" s="20" t="s">
        <v>44</v>
      </c>
      <c r="F28" s="20"/>
      <c r="G28" s="20"/>
      <c r="H28" s="41">
        <v>574.59</v>
      </c>
      <c r="I28" s="41"/>
      <c r="L28" s="53">
        <f t="shared" si="1"/>
        <v>574.59</v>
      </c>
      <c r="N28" s="20"/>
    </row>
    <row r="29" spans="1:14" ht="12.75" customHeight="1" x14ac:dyDescent="0.2">
      <c r="A29" s="20"/>
      <c r="B29" s="20"/>
      <c r="C29" s="20"/>
      <c r="D29" s="20"/>
      <c r="E29" s="20" t="s">
        <v>45</v>
      </c>
      <c r="F29" s="20"/>
      <c r="G29" s="20"/>
      <c r="H29" s="41">
        <v>0</v>
      </c>
      <c r="I29" s="41"/>
      <c r="L29" s="43">
        <f t="shared" si="1"/>
        <v>0</v>
      </c>
      <c r="N29" s="20"/>
    </row>
    <row r="30" spans="1:14" ht="12.75" hidden="1" customHeight="1" x14ac:dyDescent="0.2">
      <c r="A30" s="20"/>
      <c r="B30" s="20"/>
      <c r="C30" s="20"/>
      <c r="D30" s="20"/>
      <c r="E30" s="20"/>
      <c r="F30" s="20" t="s">
        <v>80</v>
      </c>
      <c r="G30" s="20"/>
      <c r="H30" s="41">
        <v>0</v>
      </c>
      <c r="I30" s="41"/>
      <c r="L30" s="43">
        <f t="shared" si="1"/>
        <v>0</v>
      </c>
      <c r="N30" s="20"/>
    </row>
    <row r="31" spans="1:14" ht="12.75" customHeight="1" x14ac:dyDescent="0.2">
      <c r="A31" s="20"/>
      <c r="B31" s="20"/>
      <c r="C31" s="20"/>
      <c r="D31" s="20"/>
      <c r="E31" s="20"/>
      <c r="F31" s="20" t="s">
        <v>46</v>
      </c>
      <c r="G31" s="20"/>
      <c r="H31" s="41">
        <v>0</v>
      </c>
      <c r="I31" s="41"/>
      <c r="L31" s="53">
        <f t="shared" si="1"/>
        <v>0</v>
      </c>
      <c r="N31" s="20"/>
    </row>
    <row r="32" spans="1:14" ht="12.75" customHeight="1" thickBot="1" x14ac:dyDescent="0.25">
      <c r="A32" s="20"/>
      <c r="B32" s="20"/>
      <c r="C32" s="20"/>
      <c r="D32" s="20"/>
      <c r="E32" s="20"/>
      <c r="F32" s="20" t="s">
        <v>47</v>
      </c>
      <c r="G32" s="20"/>
      <c r="H32" s="45">
        <v>0</v>
      </c>
      <c r="I32" s="45"/>
      <c r="J32" s="42">
        <v>0</v>
      </c>
      <c r="L32" s="47">
        <f t="shared" si="1"/>
        <v>0</v>
      </c>
      <c r="N32" s="20"/>
    </row>
    <row r="33" spans="1:14" ht="12.75" customHeight="1" thickBot="1" x14ac:dyDescent="0.25">
      <c r="A33" s="20"/>
      <c r="B33" s="20"/>
      <c r="C33" s="20"/>
      <c r="D33" s="20"/>
      <c r="E33" s="20" t="s">
        <v>48</v>
      </c>
      <c r="F33" s="20"/>
      <c r="G33" s="20"/>
      <c r="H33" s="48">
        <f>ROUND(SUM(H29:H32),5)</f>
        <v>0</v>
      </c>
      <c r="I33" s="45"/>
      <c r="J33" s="48">
        <f>ROUND(SUM(J29:J32),5)</f>
        <v>0</v>
      </c>
      <c r="L33" s="48">
        <f>ROUND(SUM(L29:L32),5)</f>
        <v>0</v>
      </c>
      <c r="N33" s="20"/>
    </row>
    <row r="34" spans="1:14" ht="18.75" customHeight="1" x14ac:dyDescent="0.2">
      <c r="A34" s="20"/>
      <c r="B34" s="20"/>
      <c r="C34" s="20"/>
      <c r="D34" s="20" t="s">
        <v>49</v>
      </c>
      <c r="E34" s="20"/>
      <c r="F34" s="20"/>
      <c r="G34" s="20"/>
      <c r="H34" s="41">
        <f>ROUND(H3+H19+SUM(H26:H28)+H33,5)</f>
        <v>21597.63</v>
      </c>
      <c r="I34" s="41"/>
      <c r="J34" s="41">
        <f>ROUND(J3+J19+SUM(J26:J28)+J33,5)</f>
        <v>1020</v>
      </c>
      <c r="L34" s="41">
        <f>ROUND(L3+L19+SUM(L26:L28)+L33,5)</f>
        <v>22617.63</v>
      </c>
      <c r="N34" s="20"/>
    </row>
    <row r="35" spans="1:14" ht="19.5" customHeight="1" x14ac:dyDescent="0.2">
      <c r="A35" s="20"/>
      <c r="B35" s="20"/>
      <c r="C35" s="20"/>
      <c r="D35" s="20" t="s">
        <v>50</v>
      </c>
      <c r="E35" s="20"/>
      <c r="F35" s="20"/>
      <c r="G35" s="20"/>
      <c r="H35" s="41"/>
      <c r="I35" s="41"/>
      <c r="N35" s="20"/>
    </row>
    <row r="36" spans="1:14" ht="12" thickBot="1" x14ac:dyDescent="0.25">
      <c r="A36" s="20"/>
      <c r="B36" s="20"/>
      <c r="C36" s="20"/>
      <c r="D36" s="20"/>
      <c r="E36" s="20" t="s">
        <v>51</v>
      </c>
      <c r="F36" s="20"/>
      <c r="G36" s="20"/>
      <c r="H36" s="45">
        <v>381.44</v>
      </c>
      <c r="I36" s="45"/>
      <c r="J36" s="42">
        <v>0</v>
      </c>
      <c r="L36" s="47">
        <f>+H36+J36</f>
        <v>381.44</v>
      </c>
      <c r="N36" s="20"/>
    </row>
    <row r="37" spans="1:14" ht="18.75" customHeight="1" thickBot="1" x14ac:dyDescent="0.25">
      <c r="A37" s="20"/>
      <c r="B37" s="20"/>
      <c r="C37" s="20"/>
      <c r="D37" s="20" t="s">
        <v>52</v>
      </c>
      <c r="E37" s="20"/>
      <c r="F37" s="20"/>
      <c r="G37" s="20"/>
      <c r="H37" s="48">
        <f>ROUND(SUM(H35:H36),5)</f>
        <v>381.44</v>
      </c>
      <c r="I37" s="45"/>
      <c r="J37" s="48">
        <f>ROUND(SUM(J35:J36),5)</f>
        <v>0</v>
      </c>
      <c r="L37" s="47">
        <f>SUM(L36)</f>
        <v>381.44</v>
      </c>
    </row>
    <row r="38" spans="1:14" ht="18.75" customHeight="1" x14ac:dyDescent="0.2">
      <c r="A38" s="20"/>
      <c r="B38" s="20"/>
      <c r="C38" s="20" t="s">
        <v>53</v>
      </c>
      <c r="D38" s="20"/>
      <c r="E38" s="20"/>
      <c r="F38" s="20"/>
      <c r="G38" s="20"/>
      <c r="H38" s="45"/>
      <c r="I38" s="45"/>
    </row>
    <row r="39" spans="1:14" ht="18.75" customHeight="1" thickBot="1" x14ac:dyDescent="0.25">
      <c r="A39" s="20"/>
      <c r="B39" s="20"/>
      <c r="C39" s="20"/>
      <c r="D39" s="20" t="s">
        <v>54</v>
      </c>
      <c r="E39" s="20"/>
      <c r="F39" s="20"/>
      <c r="G39" s="20"/>
      <c r="H39" s="44">
        <f>-J39</f>
        <v>24962.879999999997</v>
      </c>
      <c r="I39" s="45"/>
      <c r="J39" s="46">
        <f>-'YTD Summary Stmt of Actv.'!AA7</f>
        <v>-24962.879999999997</v>
      </c>
      <c r="L39" s="47">
        <f>SUM(H39:J39)</f>
        <v>0</v>
      </c>
    </row>
    <row r="40" spans="1:14" ht="18.75" customHeight="1" x14ac:dyDescent="0.2">
      <c r="A40" s="20"/>
      <c r="B40" s="20"/>
      <c r="C40" s="20" t="s">
        <v>55</v>
      </c>
      <c r="D40" s="20"/>
      <c r="E40" s="20"/>
      <c r="F40" s="20"/>
      <c r="G40" s="20"/>
      <c r="H40" s="49">
        <f>+H34+H39-H37</f>
        <v>46179.069999999992</v>
      </c>
      <c r="I40" s="49"/>
      <c r="J40" s="49">
        <f>+J34+J39-J37</f>
        <v>-23942.879999999997</v>
      </c>
      <c r="K40" s="50"/>
      <c r="L40" s="49">
        <f>+L34+L39-L37</f>
        <v>22236.190000000002</v>
      </c>
    </row>
    <row r="41" spans="1:14" x14ac:dyDescent="0.2">
      <c r="A41" s="20"/>
      <c r="B41" s="20"/>
      <c r="C41" s="20"/>
      <c r="D41" s="20"/>
      <c r="E41" s="20"/>
      <c r="F41" s="20"/>
      <c r="G41" s="20"/>
      <c r="H41" s="45"/>
      <c r="I41" s="45"/>
    </row>
    <row r="42" spans="1:14" ht="18" customHeight="1" x14ac:dyDescent="0.2">
      <c r="A42" s="20"/>
      <c r="B42" s="20"/>
      <c r="C42" s="20"/>
      <c r="D42" s="20" t="s">
        <v>56</v>
      </c>
      <c r="E42" s="20"/>
      <c r="F42" s="20"/>
      <c r="G42" s="20"/>
      <c r="H42" s="41"/>
      <c r="I42" s="41"/>
    </row>
    <row r="43" spans="1:14" ht="13.5" customHeight="1" x14ac:dyDescent="0.2">
      <c r="A43" s="20"/>
      <c r="B43" s="20"/>
      <c r="C43" s="20"/>
      <c r="D43" s="20"/>
      <c r="E43" s="20" t="s">
        <v>57</v>
      </c>
      <c r="F43" s="20"/>
      <c r="G43" s="20"/>
      <c r="H43" s="41">
        <v>35936.97</v>
      </c>
      <c r="I43" s="41"/>
      <c r="L43" s="43">
        <f>SUM(H43:J43)</f>
        <v>35936.97</v>
      </c>
    </row>
    <row r="44" spans="1:14" ht="13.5" hidden="1" customHeight="1" x14ac:dyDescent="0.2">
      <c r="A44" s="20"/>
      <c r="B44" s="20"/>
      <c r="C44" s="20"/>
      <c r="D44" s="20"/>
      <c r="E44" s="20" t="s">
        <v>58</v>
      </c>
      <c r="F44" s="20"/>
      <c r="G44" s="20"/>
      <c r="H44" s="51">
        <v>0</v>
      </c>
      <c r="I44" s="41"/>
      <c r="L44" s="43">
        <f t="shared" ref="L44:L60" si="2">SUM(H44:J44)</f>
        <v>0</v>
      </c>
    </row>
    <row r="45" spans="1:14" ht="13.5" customHeight="1" x14ac:dyDescent="0.2">
      <c r="A45" s="20"/>
      <c r="B45" s="20"/>
      <c r="C45" s="20"/>
      <c r="D45" s="20"/>
      <c r="E45" s="20" t="s">
        <v>59</v>
      </c>
      <c r="F45" s="20"/>
      <c r="G45" s="20"/>
      <c r="H45" s="51">
        <v>2233.5</v>
      </c>
      <c r="I45" s="41"/>
      <c r="L45" s="43">
        <f t="shared" si="2"/>
        <v>2233.5</v>
      </c>
    </row>
    <row r="46" spans="1:14" ht="13.5" customHeight="1" x14ac:dyDescent="0.2">
      <c r="A46" s="20"/>
      <c r="B46" s="20"/>
      <c r="C46" s="20"/>
      <c r="D46" s="20"/>
      <c r="E46" s="20" t="s">
        <v>87</v>
      </c>
      <c r="F46" s="20"/>
      <c r="G46" s="20"/>
      <c r="H46" s="51">
        <v>0</v>
      </c>
      <c r="I46" s="41"/>
      <c r="L46" s="43">
        <f t="shared" si="2"/>
        <v>0</v>
      </c>
    </row>
    <row r="47" spans="1:14" ht="13.5" customHeight="1" x14ac:dyDescent="0.2">
      <c r="A47" s="20"/>
      <c r="B47" s="20"/>
      <c r="C47" s="20"/>
      <c r="D47" s="20"/>
      <c r="E47" s="20" t="s">
        <v>60</v>
      </c>
      <c r="F47" s="20"/>
      <c r="G47" s="20"/>
      <c r="H47" s="51">
        <v>404.72</v>
      </c>
      <c r="I47" s="41"/>
      <c r="L47" s="43">
        <f t="shared" si="2"/>
        <v>404.72</v>
      </c>
    </row>
    <row r="48" spans="1:14" ht="13.5" customHeight="1" x14ac:dyDescent="0.2">
      <c r="A48" s="20"/>
      <c r="B48" s="20"/>
      <c r="C48" s="20"/>
      <c r="D48" s="20"/>
      <c r="E48" s="20" t="s">
        <v>61</v>
      </c>
      <c r="F48" s="20"/>
      <c r="G48" s="20"/>
      <c r="H48" s="51">
        <v>0</v>
      </c>
      <c r="I48" s="41"/>
      <c r="L48" s="43">
        <f t="shared" si="2"/>
        <v>0</v>
      </c>
    </row>
    <row r="49" spans="1:12" ht="13.5" customHeight="1" x14ac:dyDescent="0.2">
      <c r="A49" s="20"/>
      <c r="B49" s="20"/>
      <c r="C49" s="20"/>
      <c r="D49" s="20"/>
      <c r="E49" s="20" t="s">
        <v>62</v>
      </c>
      <c r="F49" s="20"/>
      <c r="G49" s="20"/>
      <c r="H49" s="51">
        <v>1561.9</v>
      </c>
      <c r="I49" s="41"/>
      <c r="L49" s="43">
        <f t="shared" si="2"/>
        <v>1561.9</v>
      </c>
    </row>
    <row r="50" spans="1:12" ht="13.5" customHeight="1" x14ac:dyDescent="0.2">
      <c r="A50" s="20"/>
      <c r="B50" s="20"/>
      <c r="C50" s="20"/>
      <c r="D50" s="20"/>
      <c r="E50" s="20" t="s">
        <v>63</v>
      </c>
      <c r="F50" s="20"/>
      <c r="G50" s="20"/>
      <c r="H50" s="25">
        <v>657.55</v>
      </c>
      <c r="I50" s="41"/>
      <c r="L50" s="43">
        <f t="shared" si="2"/>
        <v>657.55</v>
      </c>
    </row>
    <row r="51" spans="1:12" ht="13.5" customHeight="1" x14ac:dyDescent="0.2">
      <c r="A51" s="20"/>
      <c r="B51" s="20"/>
      <c r="C51" s="20"/>
      <c r="D51" s="20"/>
      <c r="E51" s="20" t="s">
        <v>64</v>
      </c>
      <c r="F51" s="20"/>
      <c r="G51" s="20"/>
      <c r="H51" s="25">
        <v>96.05</v>
      </c>
      <c r="I51" s="41"/>
      <c r="L51" s="43">
        <f t="shared" si="2"/>
        <v>96.05</v>
      </c>
    </row>
    <row r="52" spans="1:12" ht="13.5" customHeight="1" x14ac:dyDescent="0.2">
      <c r="A52" s="20"/>
      <c r="B52" s="20"/>
      <c r="C52" s="20"/>
      <c r="D52" s="20"/>
      <c r="E52" s="20" t="s">
        <v>65</v>
      </c>
      <c r="F52" s="20"/>
      <c r="G52" s="20"/>
      <c r="H52" s="25">
        <v>2527.6999999999998</v>
      </c>
      <c r="I52" s="41"/>
      <c r="L52" s="43">
        <f t="shared" si="2"/>
        <v>2527.6999999999998</v>
      </c>
    </row>
    <row r="53" spans="1:12" ht="13.5" customHeight="1" x14ac:dyDescent="0.2">
      <c r="A53" s="20"/>
      <c r="B53" s="20"/>
      <c r="C53" s="20"/>
      <c r="D53" s="20"/>
      <c r="E53" s="20" t="s">
        <v>66</v>
      </c>
      <c r="F53" s="20"/>
      <c r="G53" s="20"/>
      <c r="H53" s="25">
        <v>436.6</v>
      </c>
      <c r="I53" s="41"/>
      <c r="L53" s="43">
        <f t="shared" si="2"/>
        <v>436.6</v>
      </c>
    </row>
    <row r="54" spans="1:12" ht="13.5" customHeight="1" x14ac:dyDescent="0.2">
      <c r="A54" s="20"/>
      <c r="B54" s="20"/>
      <c r="C54" s="20"/>
      <c r="D54" s="20"/>
      <c r="E54" s="20" t="s">
        <v>67</v>
      </c>
      <c r="F54" s="20"/>
      <c r="G54" s="20"/>
      <c r="H54" s="25">
        <v>167.1</v>
      </c>
      <c r="I54" s="41"/>
      <c r="L54" s="43">
        <f t="shared" si="2"/>
        <v>167.1</v>
      </c>
    </row>
    <row r="55" spans="1:12" ht="13.5" customHeight="1" x14ac:dyDescent="0.2">
      <c r="A55" s="20"/>
      <c r="B55" s="20"/>
      <c r="C55" s="20"/>
      <c r="D55" s="20"/>
      <c r="E55" s="20" t="s">
        <v>68</v>
      </c>
      <c r="F55" s="20"/>
      <c r="G55" s="20"/>
      <c r="H55" s="51">
        <v>4153.9399999999996</v>
      </c>
      <c r="I55" s="41"/>
      <c r="L55" s="43">
        <f t="shared" si="2"/>
        <v>4153.9399999999996</v>
      </c>
    </row>
    <row r="56" spans="1:12" ht="13.5" customHeight="1" x14ac:dyDescent="0.2">
      <c r="A56" s="20"/>
      <c r="B56" s="20"/>
      <c r="C56" s="20"/>
      <c r="D56" s="20"/>
      <c r="E56" s="20" t="s">
        <v>69</v>
      </c>
      <c r="F56" s="20"/>
      <c r="G56" s="20"/>
      <c r="H56" s="51">
        <v>1423.16</v>
      </c>
      <c r="I56" s="41"/>
      <c r="L56" s="43">
        <f t="shared" si="2"/>
        <v>1423.16</v>
      </c>
    </row>
    <row r="57" spans="1:12" ht="13.5" hidden="1" customHeight="1" x14ac:dyDescent="0.2">
      <c r="A57" s="20"/>
      <c r="B57" s="20"/>
      <c r="C57" s="20"/>
      <c r="D57" s="20"/>
      <c r="E57" s="20" t="s">
        <v>70</v>
      </c>
      <c r="F57" s="20"/>
      <c r="G57" s="20"/>
      <c r="H57" s="51">
        <v>0</v>
      </c>
      <c r="I57" s="41"/>
      <c r="L57" s="43">
        <f t="shared" si="2"/>
        <v>0</v>
      </c>
    </row>
    <row r="58" spans="1:12" ht="13.5" customHeight="1" x14ac:dyDescent="0.2">
      <c r="A58" s="20"/>
      <c r="B58" s="20"/>
      <c r="C58" s="20"/>
      <c r="D58" s="20"/>
      <c r="E58" s="20" t="s">
        <v>71</v>
      </c>
      <c r="F58" s="20"/>
      <c r="G58" s="20"/>
      <c r="H58" s="51">
        <v>1673.79</v>
      </c>
      <c r="I58" s="41"/>
      <c r="L58" s="43">
        <f t="shared" si="2"/>
        <v>1673.79</v>
      </c>
    </row>
    <row r="59" spans="1:12" ht="13.5" customHeight="1" thickBot="1" x14ac:dyDescent="0.25">
      <c r="A59" s="20"/>
      <c r="B59" s="20"/>
      <c r="C59" s="20"/>
      <c r="D59" s="20"/>
      <c r="E59" s="20" t="s">
        <v>72</v>
      </c>
      <c r="F59" s="20"/>
      <c r="G59" s="20"/>
      <c r="H59" s="51">
        <f>27920.2-5000</f>
        <v>22920.2</v>
      </c>
      <c r="I59" s="41"/>
      <c r="J59" s="46"/>
      <c r="K59" s="53"/>
      <c r="L59" s="47">
        <f t="shared" si="2"/>
        <v>22920.2</v>
      </c>
    </row>
    <row r="60" spans="1:12" ht="13.5" hidden="1" customHeight="1" thickBot="1" x14ac:dyDescent="0.25">
      <c r="A60" s="20"/>
      <c r="B60" s="20"/>
      <c r="C60" s="20"/>
      <c r="D60" s="20"/>
      <c r="E60" s="20" t="s">
        <v>73</v>
      </c>
      <c r="F60" s="20"/>
      <c r="G60" s="20"/>
      <c r="H60" s="22">
        <v>0</v>
      </c>
      <c r="I60" s="45"/>
      <c r="J60" s="46"/>
      <c r="L60" s="47">
        <f t="shared" si="2"/>
        <v>0</v>
      </c>
    </row>
    <row r="61" spans="1:12" x14ac:dyDescent="0.2">
      <c r="A61" s="20"/>
      <c r="B61" s="20"/>
      <c r="C61" s="20"/>
      <c r="D61" s="20" t="s">
        <v>74</v>
      </c>
      <c r="E61" s="20"/>
      <c r="F61" s="20"/>
      <c r="G61" s="20"/>
      <c r="H61" s="52">
        <f>ROUND(SUM(H42:H60),5)</f>
        <v>74193.179999999993</v>
      </c>
      <c r="I61" s="45"/>
      <c r="J61" s="42">
        <f>SUM(J43:J60)</f>
        <v>0</v>
      </c>
      <c r="L61" s="53">
        <f>SUM(L43:L60)</f>
        <v>74193.180000000008</v>
      </c>
    </row>
    <row r="62" spans="1:12" ht="15.75" customHeight="1" x14ac:dyDescent="0.2">
      <c r="A62" s="20"/>
      <c r="B62" s="20"/>
      <c r="C62" s="20"/>
      <c r="D62" s="20"/>
      <c r="E62" s="20"/>
      <c r="F62" s="20" t="s">
        <v>75</v>
      </c>
      <c r="G62" s="20"/>
      <c r="H62" s="49">
        <f>+H40-H61</f>
        <v>-28014.11</v>
      </c>
      <c r="I62" s="49"/>
      <c r="J62" s="49">
        <f>+J40-J61</f>
        <v>-23942.879999999997</v>
      </c>
      <c r="K62" s="54"/>
      <c r="L62" s="49">
        <f>+L40-L61</f>
        <v>-51956.990000000005</v>
      </c>
    </row>
    <row r="63" spans="1:12" x14ac:dyDescent="0.2">
      <c r="G63" s="1" t="s">
        <v>91</v>
      </c>
      <c r="H63" s="90">
        <v>0</v>
      </c>
      <c r="L63" s="49">
        <f>SUM(H63:J63)</f>
        <v>0</v>
      </c>
    </row>
    <row r="64" spans="1:12" ht="17.25" customHeight="1" thickBot="1" x14ac:dyDescent="0.25">
      <c r="C64" s="20" t="s">
        <v>76</v>
      </c>
      <c r="H64" s="55">
        <f>+'YTD Summary Stmt of Actv.'!U15</f>
        <v>47269.030000000021</v>
      </c>
      <c r="I64" s="50"/>
      <c r="J64" s="55">
        <f>+'YTD Summary Stmt of Actv.'!AA15</f>
        <v>190160.55</v>
      </c>
      <c r="K64" s="50"/>
      <c r="L64" s="56">
        <f>SUM(H64:J64)</f>
        <v>237429.58000000002</v>
      </c>
    </row>
    <row r="65" spans="3:12" ht="16.5" customHeight="1" thickBot="1" x14ac:dyDescent="0.25">
      <c r="C65" s="1" t="s">
        <v>77</v>
      </c>
      <c r="H65" s="57">
        <f>SUM(H62:H64)</f>
        <v>19254.92000000002</v>
      </c>
      <c r="I65" s="50"/>
      <c r="J65" s="57">
        <f>SUM(J62:J64)</f>
        <v>166217.66999999998</v>
      </c>
      <c r="K65" s="50"/>
      <c r="L65" s="57">
        <f>SUM(L62:L64)</f>
        <v>185472.59000000003</v>
      </c>
    </row>
    <row r="66" spans="3:12" ht="12" thickTop="1" x14ac:dyDescent="0.2"/>
  </sheetData>
  <pageMargins left="0.45" right="0.45" top="0.85" bottom="0" header="0.1" footer="0.3"/>
  <pageSetup scale="85" orientation="portrait" horizontalDpi="4294967293" verticalDpi="4294967293" r:id="rId1"/>
  <headerFooter>
    <oddHeader xml:space="preserve">&amp;C&amp;"Arial,Bold"&amp;12 League of Women Voters of California Education Fund
&amp;14 Statement of Activities
&amp;9July 2019 - August 2019&amp;10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AE23"/>
  <sheetViews>
    <sheetView tabSelected="1" workbookViewId="0">
      <pane xSplit="7" ySplit="4" topLeftCell="H5" activePane="bottomRight" state="frozenSplit"/>
      <selection pane="topRight" activeCell="H1" sqref="H1"/>
      <selection pane="bottomLeft" activeCell="A3" sqref="A3"/>
      <selection pane="bottomRight" activeCell="A18" sqref="A18"/>
    </sheetView>
  </sheetViews>
  <sheetFormatPr defaultRowHeight="15" x14ac:dyDescent="0.25"/>
  <cols>
    <col min="1" max="1" width="2.140625" style="1" customWidth="1"/>
    <col min="2" max="5" width="3" style="1" customWidth="1"/>
    <col min="6" max="6" width="6.5703125" style="1" customWidth="1"/>
    <col min="7" max="7" width="0.28515625" style="1" customWidth="1"/>
    <col min="8" max="9" width="8.42578125" style="2" bestFit="1" customWidth="1"/>
    <col min="10" max="10" width="8.7109375" style="2" bestFit="1" customWidth="1"/>
    <col min="11" max="11" width="8.28515625" style="2" customWidth="1"/>
    <col min="12" max="12" width="5" style="2" hidden="1" customWidth="1"/>
    <col min="13" max="13" width="10.140625" style="2" customWidth="1"/>
    <col min="14" max="14" width="8.7109375" style="2" customWidth="1"/>
    <col min="15" max="15" width="7.7109375" style="2" hidden="1" customWidth="1"/>
    <col min="16" max="16" width="8.85546875" style="2" hidden="1" customWidth="1"/>
    <col min="17" max="17" width="8.42578125" style="2" bestFit="1" customWidth="1"/>
    <col min="18" max="18" width="1" style="3" customWidth="1"/>
    <col min="19" max="19" width="9.5703125" style="2" hidden="1" customWidth="1"/>
    <col min="20" max="20" width="1.140625" style="2" hidden="1" customWidth="1"/>
    <col min="21" max="21" width="11.140625" style="2" customWidth="1"/>
    <col min="22" max="22" width="0.7109375" style="3" customWidth="1"/>
    <col min="23" max="23" width="5" style="2" hidden="1" customWidth="1"/>
    <col min="24" max="24" width="7.85546875" style="2" customWidth="1"/>
    <col min="25" max="25" width="12" style="2" customWidth="1"/>
    <col min="26" max="26" width="8.85546875" style="2" customWidth="1"/>
    <col min="27" max="27" width="10.28515625" customWidth="1"/>
    <col min="28" max="28" width="1.140625" customWidth="1"/>
    <col min="29" max="29" width="9.7109375" customWidth="1"/>
    <col min="30" max="30" width="3.5703125" customWidth="1"/>
    <col min="31" max="31" width="11.5703125" bestFit="1" customWidth="1"/>
  </cols>
  <sheetData>
    <row r="2" spans="1:31" ht="15.75" thickBot="1" x14ac:dyDescent="0.3"/>
    <row r="3" spans="1:31" s="8" customFormat="1" ht="15" customHeight="1" x14ac:dyDescent="0.25">
      <c r="A3" s="4"/>
      <c r="B3" s="4"/>
      <c r="C3" s="4"/>
      <c r="D3" s="4"/>
      <c r="E3" s="4"/>
      <c r="F3" s="4"/>
      <c r="G3" s="4"/>
      <c r="H3" s="119" t="s">
        <v>0</v>
      </c>
      <c r="I3" s="120"/>
      <c r="J3" s="120"/>
      <c r="K3" s="120"/>
      <c r="L3" s="120"/>
      <c r="M3" s="120"/>
      <c r="N3" s="120"/>
      <c r="O3" s="120"/>
      <c r="P3" s="66"/>
      <c r="Q3" s="69"/>
      <c r="R3" s="60"/>
      <c r="S3" s="5" t="s">
        <v>1</v>
      </c>
      <c r="T3" s="5"/>
      <c r="U3" s="6"/>
      <c r="V3" s="7"/>
      <c r="W3" s="121" t="s">
        <v>2</v>
      </c>
      <c r="X3" s="122"/>
      <c r="Y3" s="122"/>
      <c r="Z3" s="122"/>
      <c r="AA3" s="123"/>
      <c r="AC3" s="9"/>
    </row>
    <row r="4" spans="1:31" s="8" customFormat="1" ht="67.5" customHeight="1" thickBot="1" x14ac:dyDescent="0.3">
      <c r="A4" s="124" t="s">
        <v>95</v>
      </c>
      <c r="B4" s="124"/>
      <c r="C4" s="124"/>
      <c r="D4" s="124"/>
      <c r="E4" s="124"/>
      <c r="F4" s="124"/>
      <c r="G4" s="125"/>
      <c r="H4" s="10" t="s">
        <v>3</v>
      </c>
      <c r="I4" s="11" t="s">
        <v>4</v>
      </c>
      <c r="J4" s="11" t="s">
        <v>5</v>
      </c>
      <c r="K4" s="12" t="s">
        <v>94</v>
      </c>
      <c r="L4" s="11" t="s">
        <v>10</v>
      </c>
      <c r="M4" s="12" t="s">
        <v>90</v>
      </c>
      <c r="N4" s="12" t="s">
        <v>6</v>
      </c>
      <c r="O4" s="12" t="s">
        <v>7</v>
      </c>
      <c r="P4" s="12" t="s">
        <v>79</v>
      </c>
      <c r="Q4" s="12" t="s">
        <v>84</v>
      </c>
      <c r="R4" s="13"/>
      <c r="S4" s="11" t="s">
        <v>8</v>
      </c>
      <c r="T4" s="14"/>
      <c r="U4" s="15" t="s">
        <v>9</v>
      </c>
      <c r="V4" s="16"/>
      <c r="W4" s="10" t="s">
        <v>10</v>
      </c>
      <c r="X4" s="12" t="s">
        <v>88</v>
      </c>
      <c r="Y4" s="12" t="s">
        <v>89</v>
      </c>
      <c r="Z4" s="12" t="s">
        <v>81</v>
      </c>
      <c r="AA4" s="17" t="s">
        <v>11</v>
      </c>
      <c r="AB4" s="18"/>
      <c r="AC4" s="19" t="s">
        <v>12</v>
      </c>
    </row>
    <row r="5" spans="1:31" x14ac:dyDescent="0.25">
      <c r="A5" s="20"/>
      <c r="B5" s="20"/>
      <c r="C5" s="20"/>
      <c r="D5" s="20"/>
      <c r="E5" s="20"/>
      <c r="F5" s="20"/>
      <c r="G5" s="20"/>
      <c r="H5" s="21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4"/>
      <c r="V5" s="25"/>
      <c r="W5" s="21"/>
      <c r="X5" s="22"/>
      <c r="Y5" s="22"/>
      <c r="Z5" s="22"/>
      <c r="AA5" s="26"/>
      <c r="AC5" s="27"/>
    </row>
    <row r="6" spans="1:31" x14ac:dyDescent="0.25">
      <c r="A6" s="20"/>
      <c r="B6" s="20" t="s">
        <v>13</v>
      </c>
      <c r="C6" s="20"/>
      <c r="D6" s="20"/>
      <c r="E6" s="20"/>
      <c r="F6" s="20"/>
      <c r="G6" s="20"/>
      <c r="H6" s="21">
        <v>118.86</v>
      </c>
      <c r="I6" s="22">
        <v>5515.71</v>
      </c>
      <c r="J6" s="22">
        <v>14896.39</v>
      </c>
      <c r="K6" s="59"/>
      <c r="L6" s="59"/>
      <c r="M6" s="59"/>
      <c r="N6" s="59">
        <v>685.23</v>
      </c>
      <c r="O6" s="22"/>
      <c r="P6" s="22"/>
      <c r="Q6" s="22"/>
      <c r="R6" s="23"/>
      <c r="S6" s="22"/>
      <c r="T6" s="22"/>
      <c r="U6" s="72">
        <f>SUM(H6:S6)</f>
        <v>21216.19</v>
      </c>
      <c r="V6" s="73"/>
      <c r="W6" s="74">
        <v>0</v>
      </c>
      <c r="X6" s="76"/>
      <c r="Y6" s="76"/>
      <c r="Z6" s="59">
        <v>1020</v>
      </c>
      <c r="AA6" s="77">
        <f>SUM(W6:Z6)</f>
        <v>1020</v>
      </c>
      <c r="AB6" s="78"/>
      <c r="AC6" s="79">
        <f t="shared" ref="AC6:AC11" si="0">+AA6+U6</f>
        <v>22236.19</v>
      </c>
    </row>
    <row r="7" spans="1:31" ht="15.75" thickBot="1" x14ac:dyDescent="0.3">
      <c r="A7" s="20"/>
      <c r="B7" s="20" t="s">
        <v>14</v>
      </c>
      <c r="C7" s="20"/>
      <c r="D7" s="20"/>
      <c r="E7" s="20"/>
      <c r="F7" s="20"/>
      <c r="G7" s="20"/>
      <c r="H7" s="58">
        <v>4388.5200000000004</v>
      </c>
      <c r="I7" s="59">
        <v>12806.77</v>
      </c>
      <c r="J7" s="59">
        <v>13631.72</v>
      </c>
      <c r="K7" s="59">
        <v>9583.32</v>
      </c>
      <c r="L7" s="59"/>
      <c r="M7" s="59">
        <v>4366.2</v>
      </c>
      <c r="N7" s="59">
        <v>2383.25</v>
      </c>
      <c r="O7" s="22"/>
      <c r="P7" s="76"/>
      <c r="Q7" s="22">
        <v>2070.52</v>
      </c>
      <c r="R7" s="23"/>
      <c r="S7" s="22"/>
      <c r="T7" s="22"/>
      <c r="U7" s="72">
        <f>SUM(H7:S7)</f>
        <v>49230.299999999996</v>
      </c>
      <c r="V7" s="75"/>
      <c r="W7" s="80">
        <v>0</v>
      </c>
      <c r="X7" s="75">
        <v>9342.81</v>
      </c>
      <c r="Y7" s="75"/>
      <c r="Z7" s="59">
        <v>15620.07</v>
      </c>
      <c r="AA7" s="77">
        <f>SUM(W7:Z7)</f>
        <v>24962.879999999997</v>
      </c>
      <c r="AB7" s="78"/>
      <c r="AC7" s="81">
        <f t="shared" si="0"/>
        <v>74193.179999999993</v>
      </c>
    </row>
    <row r="8" spans="1:31" x14ac:dyDescent="0.25">
      <c r="A8" s="20"/>
      <c r="B8" s="20" t="s">
        <v>15</v>
      </c>
      <c r="C8" s="20"/>
      <c r="D8" s="20"/>
      <c r="E8" s="20"/>
      <c r="F8" s="20"/>
      <c r="G8" s="20"/>
      <c r="H8" s="82">
        <f>ROUND(H5+H6-H7,5)</f>
        <v>-4269.66</v>
      </c>
      <c r="I8" s="83">
        <f>ROUND(I5+I6-I7,5)</f>
        <v>-7291.06</v>
      </c>
      <c r="J8" s="83">
        <f>ROUND(J5+J6-J7,5)</f>
        <v>1264.67</v>
      </c>
      <c r="K8" s="83">
        <f t="shared" ref="K8:L8" si="1">ROUND(K5+K6-K7,5)</f>
        <v>-9583.32</v>
      </c>
      <c r="L8" s="83">
        <f t="shared" si="1"/>
        <v>0</v>
      </c>
      <c r="M8" s="83">
        <f t="shared" ref="M8:Q8" si="2">ROUND(M5+M6-M7,5)</f>
        <v>-4366.2</v>
      </c>
      <c r="N8" s="83">
        <f t="shared" si="2"/>
        <v>-1698.02</v>
      </c>
      <c r="O8" s="83">
        <f t="shared" si="2"/>
        <v>0</v>
      </c>
      <c r="P8" s="83">
        <f t="shared" si="2"/>
        <v>0</v>
      </c>
      <c r="Q8" s="83">
        <f t="shared" si="2"/>
        <v>-2070.52</v>
      </c>
      <c r="R8" s="84"/>
      <c r="S8" s="85">
        <f>ROUND(S5+S6-S7,5)</f>
        <v>0</v>
      </c>
      <c r="T8" s="85"/>
      <c r="U8" s="86">
        <f>+U6-U7</f>
        <v>-28014.109999999997</v>
      </c>
      <c r="V8" s="75"/>
      <c r="W8" s="82">
        <f>ROUND(W5+W6-W7,5)</f>
        <v>0</v>
      </c>
      <c r="X8" s="83">
        <f>ROUND(X5+X6-X7,5)</f>
        <v>-9342.81</v>
      </c>
      <c r="Y8" s="83">
        <f>+Y6-Y7</f>
        <v>0</v>
      </c>
      <c r="Z8" s="83">
        <f>ROUND(Z5+Z6-Z7,5)</f>
        <v>-14600.07</v>
      </c>
      <c r="AA8" s="87">
        <f>+AA6-AA7</f>
        <v>-23942.879999999997</v>
      </c>
      <c r="AB8" s="78"/>
      <c r="AC8" s="79">
        <f t="shared" si="0"/>
        <v>-51956.989999999991</v>
      </c>
      <c r="AE8" s="28"/>
    </row>
    <row r="9" spans="1:31" x14ac:dyDescent="0.25">
      <c r="A9" s="71" t="s">
        <v>16</v>
      </c>
      <c r="B9" s="70"/>
      <c r="C9" s="70"/>
      <c r="D9" s="70"/>
      <c r="E9" s="70"/>
      <c r="F9" s="20"/>
      <c r="G9" s="20"/>
      <c r="H9" s="74"/>
      <c r="I9" s="76"/>
      <c r="J9" s="76"/>
      <c r="K9" s="76"/>
      <c r="L9" s="76"/>
      <c r="M9" s="76"/>
      <c r="N9" s="76"/>
      <c r="O9" s="76"/>
      <c r="P9" s="76"/>
      <c r="Q9" s="76"/>
      <c r="R9" s="88"/>
      <c r="S9" s="76"/>
      <c r="T9" s="76"/>
      <c r="U9" s="72"/>
      <c r="V9" s="75"/>
      <c r="W9" s="74"/>
      <c r="X9" s="76"/>
      <c r="Y9" s="76"/>
      <c r="Z9" s="76"/>
      <c r="AA9" s="89"/>
      <c r="AB9" s="78"/>
      <c r="AC9" s="79">
        <f t="shared" si="0"/>
        <v>0</v>
      </c>
    </row>
    <row r="10" spans="1:31" s="29" customFormat="1" ht="11.25" x14ac:dyDescent="0.2">
      <c r="A10" s="126"/>
      <c r="B10" s="126"/>
      <c r="C10" s="126"/>
      <c r="D10" s="126"/>
      <c r="E10" s="126"/>
      <c r="F10" s="126"/>
      <c r="G10" s="127"/>
      <c r="H10" s="90"/>
      <c r="I10" s="91"/>
      <c r="J10" s="91"/>
      <c r="K10" s="91"/>
      <c r="L10" s="91"/>
      <c r="M10" s="91"/>
      <c r="N10" s="91"/>
      <c r="O10" s="91"/>
      <c r="P10" s="91"/>
      <c r="Q10" s="91"/>
      <c r="R10" s="92"/>
      <c r="S10" s="91"/>
      <c r="T10" s="91"/>
      <c r="U10" s="93"/>
      <c r="V10" s="94"/>
      <c r="W10" s="90"/>
      <c r="X10" s="91"/>
      <c r="Y10" s="91"/>
      <c r="Z10" s="91"/>
      <c r="AA10" s="77">
        <f>SUM(W10:Z10)</f>
        <v>0</v>
      </c>
      <c r="AB10" s="95"/>
      <c r="AC10" s="79">
        <f t="shared" si="0"/>
        <v>0</v>
      </c>
    </row>
    <row r="11" spans="1:31" s="29" customFormat="1" ht="11.25" x14ac:dyDescent="0.2">
      <c r="A11" s="117"/>
      <c r="B11" s="117"/>
      <c r="C11" s="117"/>
      <c r="D11" s="117"/>
      <c r="E11" s="117"/>
      <c r="F11" s="117"/>
      <c r="G11" s="117"/>
      <c r="H11" s="90"/>
      <c r="I11" s="91"/>
      <c r="J11" s="91"/>
      <c r="K11" s="91"/>
      <c r="L11" s="91"/>
      <c r="M11" s="91"/>
      <c r="N11" s="91"/>
      <c r="O11" s="91"/>
      <c r="P11" s="91"/>
      <c r="Q11" s="91"/>
      <c r="R11" s="92"/>
      <c r="S11" s="91"/>
      <c r="T11" s="91"/>
      <c r="U11" s="93">
        <f>SUM(H11:S11)</f>
        <v>0</v>
      </c>
      <c r="V11" s="94"/>
      <c r="W11" s="90"/>
      <c r="X11" s="91"/>
      <c r="Y11" s="91"/>
      <c r="Z11" s="91"/>
      <c r="AA11" s="77">
        <f>SUM(W11:Z11)</f>
        <v>0</v>
      </c>
      <c r="AB11" s="95"/>
      <c r="AC11" s="79">
        <f t="shared" si="0"/>
        <v>0</v>
      </c>
    </row>
    <row r="12" spans="1:31" s="29" customFormat="1" ht="24" customHeight="1" thickBot="1" x14ac:dyDescent="0.25">
      <c r="A12" s="30"/>
      <c r="B12" s="118" t="s">
        <v>18</v>
      </c>
      <c r="C12" s="118"/>
      <c r="D12" s="118"/>
      <c r="E12" s="118"/>
      <c r="F12" s="118"/>
      <c r="G12" s="118"/>
      <c r="H12" s="96">
        <f t="shared" ref="H12:Q12" si="3">SUM(H8:H11)</f>
        <v>-4269.66</v>
      </c>
      <c r="I12" s="96">
        <f t="shared" si="3"/>
        <v>-7291.06</v>
      </c>
      <c r="J12" s="96">
        <f t="shared" si="3"/>
        <v>1264.67</v>
      </c>
      <c r="K12" s="96">
        <f>SUM(K8:K11)</f>
        <v>-9583.32</v>
      </c>
      <c r="L12" s="96">
        <f t="shared" si="3"/>
        <v>0</v>
      </c>
      <c r="M12" s="96">
        <f t="shared" si="3"/>
        <v>-4366.2</v>
      </c>
      <c r="N12" s="96">
        <f t="shared" si="3"/>
        <v>-1698.02</v>
      </c>
      <c r="O12" s="96">
        <f t="shared" si="3"/>
        <v>0</v>
      </c>
      <c r="P12" s="96">
        <f t="shared" si="3"/>
        <v>0</v>
      </c>
      <c r="Q12" s="96">
        <f t="shared" si="3"/>
        <v>-2070.52</v>
      </c>
      <c r="R12" s="98"/>
      <c r="S12" s="96">
        <f>SUM(S8:S11)</f>
        <v>0</v>
      </c>
      <c r="T12" s="91"/>
      <c r="U12" s="99">
        <f>SUM(U8:U11)</f>
        <v>-28014.109999999997</v>
      </c>
      <c r="V12" s="95"/>
      <c r="W12" s="100">
        <f t="shared" ref="W12" si="4">SUM(W8:W11)</f>
        <v>0</v>
      </c>
      <c r="X12" s="97">
        <f>SUM(X8:X11)</f>
        <v>-9342.81</v>
      </c>
      <c r="Y12" s="97">
        <f>SUM(Y8:Y11)</f>
        <v>0</v>
      </c>
      <c r="Z12" s="97">
        <f t="shared" ref="Z12" si="5">SUM(Z8:Z11)</f>
        <v>-14600.07</v>
      </c>
      <c r="AA12" s="101">
        <f>SUM(AA8:AA11)</f>
        <v>-23942.879999999997</v>
      </c>
      <c r="AB12" s="102"/>
      <c r="AC12" s="103">
        <f>SUM(AC8:AC10)</f>
        <v>-51956.989999999991</v>
      </c>
    </row>
    <row r="13" spans="1:31" s="29" customFormat="1" ht="27.75" customHeight="1" x14ac:dyDescent="0.2">
      <c r="A13" s="117" t="s">
        <v>92</v>
      </c>
      <c r="B13" s="117"/>
      <c r="C13" s="117"/>
      <c r="D13" s="117"/>
      <c r="E13" s="117"/>
      <c r="F13" s="117"/>
      <c r="G13" s="117"/>
      <c r="H13" s="90"/>
      <c r="I13" s="91"/>
      <c r="J13" s="91"/>
      <c r="K13" s="91"/>
      <c r="L13" s="91"/>
      <c r="M13" s="91"/>
      <c r="N13" s="91"/>
      <c r="O13" s="91"/>
      <c r="P13" s="91"/>
      <c r="Q13" s="91"/>
      <c r="R13" s="92"/>
      <c r="S13" s="91"/>
      <c r="T13" s="91"/>
      <c r="U13" s="104">
        <v>47269.030000000021</v>
      </c>
      <c r="V13" s="94"/>
      <c r="W13" s="90">
        <v>0</v>
      </c>
      <c r="X13" s="91">
        <v>70454.559999999998</v>
      </c>
      <c r="Y13" s="91">
        <v>15000</v>
      </c>
      <c r="Z13" s="91">
        <v>104705.98999999999</v>
      </c>
      <c r="AA13" s="77">
        <f>SUM(W13:Z13)</f>
        <v>190160.55</v>
      </c>
      <c r="AB13" s="95"/>
      <c r="AC13" s="79">
        <f>+U13+AA13</f>
        <v>237429.58000000002</v>
      </c>
    </row>
    <row r="14" spans="1:31" s="29" customFormat="1" ht="19.5" customHeight="1" x14ac:dyDescent="0.2">
      <c r="A14" s="117" t="s">
        <v>19</v>
      </c>
      <c r="B14" s="117"/>
      <c r="C14" s="117"/>
      <c r="D14" s="117"/>
      <c r="E14" s="117"/>
      <c r="F14" s="117"/>
      <c r="G14" s="117"/>
      <c r="H14" s="105"/>
      <c r="I14" s="106"/>
      <c r="J14" s="106"/>
      <c r="K14" s="106"/>
      <c r="L14" s="106"/>
      <c r="M14" s="106"/>
      <c r="N14" s="106"/>
      <c r="O14" s="106"/>
      <c r="P14" s="106"/>
      <c r="Q14" s="106"/>
      <c r="R14" s="107"/>
      <c r="S14" s="106"/>
      <c r="T14" s="91"/>
      <c r="U14" s="108">
        <v>0</v>
      </c>
      <c r="V14" s="94"/>
      <c r="W14" s="105"/>
      <c r="X14" s="106"/>
      <c r="Y14" s="106"/>
      <c r="Z14" s="106"/>
      <c r="AA14" s="109">
        <v>0</v>
      </c>
      <c r="AB14" s="95"/>
      <c r="AC14" s="110">
        <f>+U14+AA14</f>
        <v>0</v>
      </c>
    </row>
    <row r="15" spans="1:31" s="29" customFormat="1" ht="36" customHeight="1" x14ac:dyDescent="0.2">
      <c r="A15" s="117" t="s">
        <v>93</v>
      </c>
      <c r="B15" s="117"/>
      <c r="C15" s="117"/>
      <c r="D15" s="117"/>
      <c r="E15" s="117"/>
      <c r="F15" s="117"/>
      <c r="G15" s="117"/>
      <c r="H15" s="90"/>
      <c r="I15" s="91"/>
      <c r="J15" s="91"/>
      <c r="K15" s="91"/>
      <c r="L15" s="91"/>
      <c r="M15" s="91"/>
      <c r="N15" s="91"/>
      <c r="O15" s="91"/>
      <c r="P15" s="91"/>
      <c r="Q15" s="91"/>
      <c r="R15" s="92"/>
      <c r="S15" s="91"/>
      <c r="T15" s="91"/>
      <c r="U15" s="93">
        <f>SUM(U13:U14)</f>
        <v>47269.030000000021</v>
      </c>
      <c r="V15" s="94"/>
      <c r="W15" s="90">
        <f>SUM(W13:W14)</f>
        <v>0</v>
      </c>
      <c r="X15" s="111">
        <v>70454.559999999998</v>
      </c>
      <c r="Y15" s="111">
        <v>15000</v>
      </c>
      <c r="Z15" s="111">
        <v>104705.98999999999</v>
      </c>
      <c r="AA15" s="77">
        <f>SUM(AA13:AA14)</f>
        <v>190160.55</v>
      </c>
      <c r="AB15" s="95"/>
      <c r="AC15" s="79">
        <f>+U15+AA15</f>
        <v>237429.58000000002</v>
      </c>
    </row>
    <row r="16" spans="1:31" s="29" customFormat="1" ht="22.5" customHeight="1" x14ac:dyDescent="0.2">
      <c r="A16" s="117" t="s">
        <v>17</v>
      </c>
      <c r="B16" s="117"/>
      <c r="C16" s="117"/>
      <c r="D16" s="117"/>
      <c r="E16" s="117"/>
      <c r="F16" s="117"/>
      <c r="G16" s="117"/>
      <c r="H16" s="90"/>
      <c r="I16" s="91"/>
      <c r="J16" s="91"/>
      <c r="K16" s="91"/>
      <c r="L16" s="91"/>
      <c r="M16" s="91"/>
      <c r="N16" s="91"/>
      <c r="O16" s="91"/>
      <c r="P16" s="91"/>
      <c r="Q16" s="91"/>
      <c r="R16" s="92"/>
      <c r="S16" s="91"/>
      <c r="T16" s="91"/>
      <c r="U16" s="93">
        <f>+U12</f>
        <v>-28014.109999999997</v>
      </c>
      <c r="V16" s="94"/>
      <c r="W16" s="105">
        <f t="shared" ref="W16:Z16" si="6">+W12</f>
        <v>0</v>
      </c>
      <c r="X16" s="91">
        <f>+X12</f>
        <v>-9342.81</v>
      </c>
      <c r="Y16" s="91">
        <f>+Y12</f>
        <v>0</v>
      </c>
      <c r="Z16" s="91">
        <f t="shared" si="6"/>
        <v>-14600.07</v>
      </c>
      <c r="AA16" s="77">
        <f>+AA12</f>
        <v>-23942.879999999997</v>
      </c>
      <c r="AB16" s="95"/>
      <c r="AC16" s="79">
        <f>+AA16+U16</f>
        <v>-51956.989999999991</v>
      </c>
    </row>
    <row r="17" spans="1:30" s="29" customFormat="1" ht="24" customHeight="1" thickBot="1" x14ac:dyDescent="0.25">
      <c r="A17" s="117" t="s">
        <v>96</v>
      </c>
      <c r="B17" s="117"/>
      <c r="C17" s="117"/>
      <c r="D17" s="117"/>
      <c r="E17" s="117"/>
      <c r="F17" s="117"/>
      <c r="G17" s="117"/>
      <c r="H17" s="90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91"/>
      <c r="T17" s="91"/>
      <c r="U17" s="112">
        <f>SUM(U15:U16)</f>
        <v>19254.920000000024</v>
      </c>
      <c r="V17" s="94"/>
      <c r="W17" s="113">
        <f>SUM(W15:W16)</f>
        <v>0</v>
      </c>
      <c r="X17" s="114">
        <f t="shared" ref="X17:Y17" si="7">SUM(X15:X16)</f>
        <v>61111.75</v>
      </c>
      <c r="Y17" s="114">
        <f t="shared" si="7"/>
        <v>15000</v>
      </c>
      <c r="Z17" s="114">
        <f t="shared" ref="Z17" si="8">SUM(Z15:Z16)</f>
        <v>90105.919999999984</v>
      </c>
      <c r="AA17" s="115">
        <f>SUM(AA15:AA16)</f>
        <v>166217.66999999998</v>
      </c>
      <c r="AB17" s="95"/>
      <c r="AC17" s="116">
        <f>SUM(AC15:AC16)</f>
        <v>185472.59000000003</v>
      </c>
    </row>
    <row r="18" spans="1:30" ht="16.5" thickTop="1" thickBot="1" x14ac:dyDescent="0.3">
      <c r="A18" s="31"/>
      <c r="B18" s="31"/>
      <c r="C18" s="31"/>
      <c r="D18" s="31"/>
      <c r="E18" s="31"/>
      <c r="F18" s="3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62"/>
      <c r="T18" s="62"/>
      <c r="U18" s="62"/>
      <c r="V18" s="63"/>
      <c r="W18" s="32"/>
      <c r="X18" s="62"/>
      <c r="Y18" s="62"/>
      <c r="Z18" s="62"/>
      <c r="AA18" s="62"/>
      <c r="AB18" s="28"/>
      <c r="AC18" s="33"/>
    </row>
    <row r="19" spans="1:30" x14ac:dyDescent="0.25"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S19" s="62"/>
      <c r="T19" s="62"/>
      <c r="U19" s="64"/>
      <c r="W19" s="34"/>
      <c r="X19" s="34"/>
      <c r="Y19" s="34"/>
      <c r="Z19" s="34"/>
      <c r="AA19" s="35"/>
    </row>
    <row r="20" spans="1:30" x14ac:dyDescent="0.25">
      <c r="K20" s="67"/>
      <c r="W20" s="20"/>
      <c r="X20" s="65"/>
      <c r="Y20" s="65"/>
      <c r="Z20" s="65"/>
      <c r="AA20" s="65"/>
      <c r="AB20" s="65"/>
      <c r="AC20" s="22"/>
      <c r="AD20" s="35"/>
    </row>
    <row r="23" spans="1:30" x14ac:dyDescent="0.25">
      <c r="U23" s="91"/>
    </row>
  </sheetData>
  <mergeCells count="11">
    <mergeCell ref="H3:O3"/>
    <mergeCell ref="W3:AA3"/>
    <mergeCell ref="A4:G4"/>
    <mergeCell ref="A10:G10"/>
    <mergeCell ref="A11:G11"/>
    <mergeCell ref="A15:G15"/>
    <mergeCell ref="A16:G16"/>
    <mergeCell ref="A17:G17"/>
    <mergeCell ref="B12:G12"/>
    <mergeCell ref="A13:G13"/>
    <mergeCell ref="A14:G14"/>
  </mergeCells>
  <pageMargins left="0.5" right="0.25" top="0.75" bottom="0.75" header="0.1" footer="0.3"/>
  <pageSetup scale="85" orientation="landscape" horizontalDpi="4294967293" verticalDpi="4294967293" r:id="rId1"/>
  <headerFooter>
    <oddHeader xml:space="preserve">&amp;C&amp;"Arial,Bold"&amp;12 League of Women Voters of California Education Fund
&amp;14 YTD Summary - Statement of Activities
&amp;12 July 1, 2019 - August 31, 2019
</oddHeader>
    <oddFooter>&amp;R&amp;"Arial,Bold"&amp;8 Page &amp;P of &amp;N</oddFooter>
  </headerFooter>
  <ignoredErrors>
    <ignoredError sqref="W16" formula="1"/>
  </ignoredErrors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4</xdr:col>
                <xdr:colOff>171450</xdr:colOff>
                <xdr:row>3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4</xdr:col>
                <xdr:colOff>171450</xdr:colOff>
                <xdr:row>3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FASB117</vt:lpstr>
      <vt:lpstr>YTD Summary Stmt of Actv.</vt:lpstr>
      <vt:lpstr>FASB117!Print_Area</vt:lpstr>
      <vt:lpstr>'YTD Summary Stmt of Actv.'!Print_Area</vt:lpstr>
      <vt:lpstr>FASB117!Print_Titles</vt:lpstr>
      <vt:lpstr>'YTD Summary Stmt of Actv.'!Print_Titles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Diwa</dc:creator>
  <cp:lastModifiedBy>Sonia Diwa</cp:lastModifiedBy>
  <cp:lastPrinted>2019-10-01T20:42:19Z</cp:lastPrinted>
  <dcterms:created xsi:type="dcterms:W3CDTF">2015-06-03T01:52:43Z</dcterms:created>
  <dcterms:modified xsi:type="dcterms:W3CDTF">2019-10-01T20:42:56Z</dcterms:modified>
</cp:coreProperties>
</file>