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YTD Summary Stmt of Actv." sheetId="1" r:id="rId4"/>
    <sheet name="FASB117" sheetId="2" r:id="rId5"/>
    <sheet name="Unrestricted Net Assets byClass" sheetId="3" r:id="rId6"/>
    <sheet name="Restricted Net Assets by Class" sheetId="4" r:id="rId7"/>
  </sheets>
</workbook>
</file>

<file path=xl/sharedStrings.xml><?xml version="1.0" encoding="utf-8"?>
<sst xmlns="http://schemas.openxmlformats.org/spreadsheetml/2006/main" uniqueCount="110">
  <si>
    <t>EVG grant is restricted, a contribution from unrestricted might be needed if expenses are more than revenue</t>
  </si>
  <si>
    <t>Unrestricted Net Assets</t>
  </si>
  <si>
    <t>For 7/1/2021- 6/30/2022</t>
  </si>
  <si>
    <t>Board</t>
  </si>
  <si>
    <t>Mgmt.</t>
  </si>
  <si>
    <t>Dev.</t>
  </si>
  <si>
    <t>Community Education</t>
  </si>
  <si>
    <t>Youth Services</t>
  </si>
  <si>
    <t>Covid19-CA Relief Grant</t>
  </si>
  <si>
    <t xml:space="preserve">EVG 20-21 </t>
  </si>
  <si>
    <t>Unrestricted Total  including board restricted/And other Unrestricted Funds</t>
  </si>
  <si>
    <t>CIVFR</t>
  </si>
  <si>
    <t>VEC</t>
  </si>
  <si>
    <t>FOCE 21-22</t>
  </si>
  <si>
    <t>FOCE Re-Grants 21-22</t>
  </si>
  <si>
    <t>Haas Jr. -Recall Election</t>
  </si>
  <si>
    <t>Total Temporarily Restricted  Total LWVCEF</t>
  </si>
  <si>
    <t>Combined   Total LWVCEF</t>
  </si>
  <si>
    <t>Note:</t>
  </si>
  <si>
    <t>Revenue</t>
  </si>
  <si>
    <t>FOCE Grant-February 1,2021-February 28, 2022-Any Un-used Funds need to be returned to Community Partners</t>
  </si>
  <si>
    <t>Expenses</t>
  </si>
  <si>
    <t>FOCE Re-Grants 2/1/2021-2/28/2022-Any un-used funds become unrestricted</t>
  </si>
  <si>
    <t>Change in Net Assets</t>
  </si>
  <si>
    <t>Adjustments</t>
  </si>
  <si>
    <t>Grant from Fidelity Charitable-Craig New to be used where needed Most</t>
  </si>
  <si>
    <t>Amount Used</t>
  </si>
  <si>
    <t>Change in Net Assets with adjustments</t>
  </si>
  <si>
    <t>Beginning Net Assets 6/30/2021</t>
  </si>
  <si>
    <t>PY Adj.</t>
  </si>
  <si>
    <t>Adjusted net assets as of 8/31/21</t>
  </si>
  <si>
    <t>Change in Net Assets (above)</t>
  </si>
  <si>
    <t>Ending Net Assets 8/31/21</t>
  </si>
  <si>
    <t>Board Designated Assets</t>
  </si>
  <si>
    <t>FOCE ReGrant 21-22</t>
  </si>
  <si>
    <t>Craig Newmark</t>
  </si>
  <si>
    <t>Net Income</t>
  </si>
  <si>
    <t>Haas Jr-Recall Election</t>
  </si>
  <si>
    <t>Qbs total Unrestricted</t>
  </si>
  <si>
    <t>Difference</t>
  </si>
  <si>
    <t>Qbs total Restricted</t>
  </si>
  <si>
    <t>Total Equity -Qbs</t>
  </si>
  <si>
    <t>Jul - Aug 21</t>
  </si>
  <si>
    <t>Temporarilty Restricted</t>
  </si>
  <si>
    <t>Total</t>
  </si>
  <si>
    <t>Ordinary Income/Expense</t>
  </si>
  <si>
    <t>Income</t>
  </si>
  <si>
    <t>40015 · Contributions</t>
  </si>
  <si>
    <t>40010 · Local League Support-Unrestrict</t>
  </si>
  <si>
    <t>40010.2 · Payments in lieu of PMP</t>
  </si>
  <si>
    <t>Total 40010 · Local League Support-Unrestrict</t>
  </si>
  <si>
    <t>40011 · Local League Support-Restricted</t>
  </si>
  <si>
    <t>40030 · Indiv. Contrib. - Unrestricted</t>
  </si>
  <si>
    <t>40031 · Indiv. Contributions-Restricted</t>
  </si>
  <si>
    <t>40061 · Government - Restricted</t>
  </si>
  <si>
    <t>Total 40015 · Contributions</t>
  </si>
  <si>
    <t>4010 · Earned Revenue</t>
  </si>
  <si>
    <t>40110 · Merchandise</t>
  </si>
  <si>
    <t>40115 · Shipping Postage</t>
  </si>
  <si>
    <t>40160 · Contract Services</t>
  </si>
  <si>
    <t>Total 4010 · Earned Revenue</t>
  </si>
  <si>
    <t>40165 · Rental Income</t>
  </si>
  <si>
    <t>40170 · Interest</t>
  </si>
  <si>
    <t>40200 · Miscellaneous Income</t>
  </si>
  <si>
    <t>5550 · Unrealized Gain/Loss on Stock</t>
  </si>
  <si>
    <t>Total 40200 · Miscellaneous Income</t>
  </si>
  <si>
    <t>Total Income</t>
  </si>
  <si>
    <t>Total Revenue, gains, and other support</t>
  </si>
  <si>
    <t>Expense</t>
  </si>
  <si>
    <t>60010 · Personnel</t>
  </si>
  <si>
    <t>60019 · Fiscal Mgmt., Audit, &amp; Tax Prep</t>
  </si>
  <si>
    <t>60022 · Bank Charges/Fees</t>
  </si>
  <si>
    <t>60040 · Supplies</t>
  </si>
  <si>
    <t>60050 · Telecommunications</t>
  </si>
  <si>
    <t>60060 · Postage/Shipping</t>
  </si>
  <si>
    <t>60070 · Occupancy</t>
  </si>
  <si>
    <t>60080 · Equipment rental &amp; maintenance</t>
  </si>
  <si>
    <t>60090 · Printing &amp; publications</t>
  </si>
  <si>
    <t>60140 · Insurance</t>
  </si>
  <si>
    <t>60160 · Fees, subscriptions</t>
  </si>
  <si>
    <t>60161 · Software &amp; Hardware</t>
  </si>
  <si>
    <t>60170 · Independent Contractors</t>
  </si>
  <si>
    <t>Total Expense</t>
  </si>
  <si>
    <t>Change in Net assets</t>
  </si>
  <si>
    <t>Net assets at beginning of year</t>
  </si>
  <si>
    <t>Net assets at 8/31/21</t>
  </si>
  <si>
    <t>1000.1 Board</t>
  </si>
  <si>
    <t>1000 Management - Other</t>
  </si>
  <si>
    <t>Total 3001 Community Education</t>
  </si>
  <si>
    <t>PLP - EVG 21-22</t>
  </si>
  <si>
    <t>Total 3012 PLP</t>
  </si>
  <si>
    <t>Youth Programs</t>
  </si>
  <si>
    <t>Total 3010 Voter Service</t>
  </si>
  <si>
    <t>(1000 Management)</t>
  </si>
  <si>
    <t>Total 1000 Management</t>
  </si>
  <si>
    <t>Total 2000 Development</t>
  </si>
  <si>
    <t>(3000 Programs)</t>
  </si>
  <si>
    <t>(3012 PLP)</t>
  </si>
  <si>
    <t>(3010 Voter Service)</t>
  </si>
  <si>
    <t>Total 3000 Programs</t>
  </si>
  <si>
    <t>TOTAL</t>
  </si>
  <si>
    <t>Budget</t>
  </si>
  <si>
    <t>Gross Profit</t>
  </si>
  <si>
    <t>60020 · Accounting Services</t>
  </si>
  <si>
    <t>60100 · Travel,meals, lodging</t>
  </si>
  <si>
    <t>Net Ordinary Income</t>
  </si>
  <si>
    <t>3001.8 CIVFR</t>
  </si>
  <si>
    <t>Total 3030 Voters Edge</t>
  </si>
  <si>
    <t>(3001 Community Education)</t>
  </si>
  <si>
    <t>60030 · Promotion</t>
  </si>
</sst>
</file>

<file path=xl/styles.xml><?xml version="1.0" encoding="utf-8"?>
<styleSheet xmlns="http://schemas.openxmlformats.org/spreadsheetml/2006/main">
  <numFmts count="5">
    <numFmt numFmtId="0" formatCode="General"/>
    <numFmt numFmtId="59" formatCode="&quot; &quot;* #,##0&quot; &quot;;&quot; &quot;* (#,##0);&quot; &quot;* &quot;-&quot;??&quot; &quot;"/>
    <numFmt numFmtId="60" formatCode="#,##0.00;&quot;-&quot;#,##0.00"/>
    <numFmt numFmtId="61" formatCode="&quot; &quot;* #,##0.00&quot; &quot;;&quot; &quot;* (#,##0.00);&quot; &quot;* &quot;-&quot;??&quot; &quot;"/>
    <numFmt numFmtId="62" formatCode="#,##0.00&quot; &quot;;(#,##0.00)"/>
  </numFmts>
  <fonts count="13">
    <font>
      <sz val="11"/>
      <color indexed="8"/>
      <name val="Calibri"/>
    </font>
    <font>
      <b val="1"/>
      <sz val="12"/>
      <color indexed="8"/>
      <name val="Arial"/>
    </font>
    <font>
      <b val="1"/>
      <sz val="8"/>
      <color indexed="8"/>
      <name val="Arial"/>
    </font>
    <font>
      <sz val="14"/>
      <color indexed="8"/>
      <name val="Calibri"/>
    </font>
    <font>
      <i val="1"/>
      <sz val="11"/>
      <color indexed="11"/>
      <name val="Calibri"/>
    </font>
    <font>
      <b val="1"/>
      <sz val="10"/>
      <color indexed="8"/>
      <name val="Arial"/>
    </font>
    <font>
      <sz val="8"/>
      <color indexed="8"/>
      <name val="Arial"/>
    </font>
    <font>
      <sz val="8"/>
      <color indexed="8"/>
      <name val="Calibri"/>
    </font>
    <font>
      <sz val="8"/>
      <color indexed="11"/>
      <name val="Arial"/>
    </font>
    <font>
      <sz val="9"/>
      <color indexed="8"/>
      <name val="Calibri"/>
    </font>
    <font>
      <b val="1"/>
      <sz val="8"/>
      <color indexed="8"/>
      <name val="Calibri"/>
    </font>
    <font>
      <b val="1"/>
      <sz val="11"/>
      <color indexed="8"/>
      <name val="Calibri"/>
    </font>
    <font>
      <sz val="12"/>
      <color indexed="8"/>
      <name val="Helvetica Neue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</fills>
  <borders count="8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10"/>
      </right>
      <top/>
      <bottom style="medium">
        <color indexed="8"/>
      </bottom>
      <diagonal/>
    </border>
    <border>
      <left style="thin">
        <color indexed="10"/>
      </left>
      <right style="thin">
        <color indexed="10"/>
      </right>
      <top/>
      <bottom style="medium">
        <color indexed="8"/>
      </bottom>
      <diagonal/>
    </border>
    <border>
      <left style="thin">
        <color indexed="1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10"/>
      </right>
      <top/>
      <bottom style="medium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/>
      <top style="medium">
        <color indexed="8"/>
      </top>
      <bottom style="thin">
        <color indexed="10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/>
      <right style="thin">
        <color indexed="10"/>
      </right>
      <top style="thin">
        <color indexed="10"/>
      </top>
      <bottom style="medium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10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/>
      <right style="thin">
        <color indexed="10"/>
      </right>
      <top style="medium">
        <color indexed="8"/>
      </top>
      <bottom/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/>
      <right style="thin">
        <color indexed="10"/>
      </right>
      <top/>
      <bottom/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3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49" fontId="2" fillId="2" borderId="4" applyNumberFormat="1" applyFont="1" applyFill="1" applyBorder="1" applyAlignment="1" applyProtection="0">
      <alignment horizontal="center" vertical="bottom"/>
    </xf>
    <xf numFmtId="49" fontId="2" fillId="2" borderId="5" applyNumberFormat="1" applyFont="1" applyFill="1" applyBorder="1" applyAlignment="1" applyProtection="0">
      <alignment horizontal="center" vertical="bottom"/>
    </xf>
    <xf numFmtId="49" fontId="2" fillId="3" borderId="6" applyNumberFormat="1" applyFont="1" applyFill="1" applyBorder="1" applyAlignment="1" applyProtection="0">
      <alignment horizontal="center" vertical="bottom"/>
    </xf>
    <xf numFmtId="49" fontId="2" fillId="3" borderId="7" applyNumberFormat="1" applyFont="1" applyFill="1" applyBorder="1" applyAlignment="1" applyProtection="0">
      <alignment horizontal="center" vertical="bottom"/>
    </xf>
    <xf numFmtId="49" fontId="2" fillId="4" borderId="7" applyNumberFormat="1" applyFont="1" applyFill="1" applyBorder="1" applyAlignment="1" applyProtection="0">
      <alignment horizontal="center" vertical="bottom"/>
    </xf>
    <xf numFmtId="59" fontId="2" fillId="3" borderId="8" applyNumberFormat="1" applyFont="1" applyFill="1" applyBorder="1" applyAlignment="1" applyProtection="0">
      <alignment vertical="center" wrapText="1"/>
    </xf>
    <xf numFmtId="49" fontId="2" fillId="5" borderId="6" applyNumberFormat="1" applyFont="1" applyFill="1" applyBorder="1" applyAlignment="1" applyProtection="0">
      <alignment horizontal="center" vertical="bottom"/>
    </xf>
    <xf numFmtId="49" fontId="2" fillId="5" borderId="7" applyNumberFormat="1" applyFont="1" applyFill="1" applyBorder="1" applyAlignment="1" applyProtection="0">
      <alignment horizontal="center" vertical="bottom"/>
    </xf>
    <xf numFmtId="49" fontId="2" fillId="5" borderId="8" applyNumberFormat="1" applyFont="1" applyFill="1" applyBorder="1" applyAlignment="1" applyProtection="0">
      <alignment horizontal="center" vertical="bottom"/>
    </xf>
    <xf numFmtId="0" fontId="0" borderId="9" applyNumberFormat="0" applyFont="1" applyFill="0" applyBorder="1" applyAlignment="1" applyProtection="0">
      <alignment vertical="bottom"/>
    </xf>
    <xf numFmtId="0" fontId="0" fillId="6" borderId="10" applyNumberFormat="0" applyFont="1" applyFill="1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49" fontId="5" fillId="4" borderId="12" applyNumberFormat="1" applyFont="1" applyFill="1" applyBorder="1" applyAlignment="1" applyProtection="0">
      <alignment horizontal="center" vertical="center"/>
    </xf>
    <xf numFmtId="49" fontId="5" fillId="4" borderId="13" applyNumberFormat="1" applyFont="1" applyFill="1" applyBorder="1" applyAlignment="1" applyProtection="0">
      <alignment horizontal="center" vertical="center"/>
    </xf>
    <xf numFmtId="49" fontId="5" fillId="4" borderId="14" applyNumberFormat="1" applyFont="1" applyFill="1" applyBorder="1" applyAlignment="1" applyProtection="0">
      <alignment horizontal="center" vertical="center"/>
    </xf>
    <xf numFmtId="49" fontId="2" fillId="2" borderId="15" applyNumberFormat="1" applyFont="1" applyFill="1" applyBorder="1" applyAlignment="1" applyProtection="0">
      <alignment horizontal="center" vertical="bottom"/>
    </xf>
    <xf numFmtId="49" fontId="2" fillId="2" borderId="16" applyNumberFormat="1" applyFont="1" applyFill="1" applyBorder="1" applyAlignment="1" applyProtection="0">
      <alignment horizontal="center" vertical="bottom"/>
    </xf>
    <xf numFmtId="49" fontId="2" fillId="2" borderId="16" applyNumberFormat="1" applyFont="1" applyFill="1" applyBorder="1" applyAlignment="1" applyProtection="0">
      <alignment horizontal="center" vertical="bottom" wrapText="1"/>
    </xf>
    <xf numFmtId="49" fontId="2" fillId="2" borderId="17" applyNumberFormat="1" applyFont="1" applyFill="1" applyBorder="1" applyAlignment="1" applyProtection="0">
      <alignment horizontal="center" vertical="bottom" wrapText="1"/>
    </xf>
    <xf numFmtId="49" fontId="2" fillId="4" borderId="18" applyNumberFormat="1" applyFont="1" applyFill="1" applyBorder="1" applyAlignment="1" applyProtection="0">
      <alignment horizontal="center" vertical="bottom" wrapText="1"/>
    </xf>
    <xf numFmtId="49" fontId="2" fillId="2" borderId="19" applyNumberFormat="1" applyFont="1" applyFill="1" applyBorder="1" applyAlignment="1" applyProtection="0">
      <alignment horizontal="center" vertical="bottom" wrapText="1"/>
    </xf>
    <xf numFmtId="49" fontId="2" fillId="2" borderId="20" applyNumberFormat="1" applyFont="1" applyFill="1" applyBorder="1" applyAlignment="1" applyProtection="0">
      <alignment horizontal="center" vertical="bottom"/>
    </xf>
    <xf numFmtId="49" fontId="2" fillId="3" borderId="21" applyNumberFormat="1" applyFont="1" applyFill="1" applyBorder="1" applyAlignment="1" applyProtection="0">
      <alignment horizontal="center" vertical="center" wrapText="1"/>
    </xf>
    <xf numFmtId="49" fontId="2" fillId="2" borderId="15" applyNumberFormat="1" applyFont="1" applyFill="1" applyBorder="1" applyAlignment="1" applyProtection="0">
      <alignment horizontal="center" vertical="bottom" wrapText="1"/>
    </xf>
    <xf numFmtId="49" fontId="2" fillId="5" borderId="21" applyNumberFormat="1" applyFont="1" applyFill="1" applyBorder="1" applyAlignment="1" applyProtection="0">
      <alignment horizontal="center" vertical="bottom" wrapText="1"/>
    </xf>
    <xf numFmtId="0" fontId="0" borderId="22" applyNumberFormat="0" applyFont="1" applyFill="0" applyBorder="1" applyAlignment="1" applyProtection="0">
      <alignment vertical="bottom"/>
    </xf>
    <xf numFmtId="49" fontId="2" fillId="6" borderId="23" applyNumberFormat="1" applyFont="1" applyFill="1" applyBorder="1" applyAlignment="1" applyProtection="0">
      <alignment horizontal="center" vertical="bottom" wrapText="1"/>
    </xf>
    <xf numFmtId="49" fontId="4" borderId="1" applyNumberFormat="1" applyFont="1" applyFill="0" applyBorder="1" applyAlignment="1" applyProtection="0">
      <alignment horizontal="center" vertical="bottom"/>
    </xf>
    <xf numFmtId="49" fontId="0" fillId="2" borderId="24" applyNumberFormat="1" applyFont="1" applyFill="1" applyBorder="1" applyAlignment="1" applyProtection="0">
      <alignment vertical="bottom"/>
    </xf>
    <xf numFmtId="49" fontId="0" fillId="2" borderId="25" applyNumberFormat="1" applyFont="1" applyFill="1" applyBorder="1" applyAlignment="1" applyProtection="0">
      <alignment vertical="bottom"/>
    </xf>
    <xf numFmtId="60" fontId="6" fillId="2" borderId="26" applyNumberFormat="1" applyFont="1" applyFill="1" applyBorder="1" applyAlignment="1" applyProtection="0">
      <alignment vertical="bottom"/>
    </xf>
    <xf numFmtId="60" fontId="6" fillId="2" borderId="27" applyNumberFormat="1" applyFont="1" applyFill="1" applyBorder="1" applyAlignment="1" applyProtection="0">
      <alignment vertical="bottom"/>
    </xf>
    <xf numFmtId="60" fontId="6" fillId="2" borderId="28" applyNumberFormat="1" applyFont="1" applyFill="1" applyBorder="1" applyAlignment="1" applyProtection="0">
      <alignment vertical="bottom"/>
    </xf>
    <xf numFmtId="60" fontId="6" fillId="4" borderId="29" applyNumberFormat="1" applyFont="1" applyFill="1" applyBorder="1" applyAlignment="1" applyProtection="0">
      <alignment vertical="bottom"/>
    </xf>
    <xf numFmtId="60" fontId="6" fillId="2" borderId="30" applyNumberFormat="1" applyFont="1" applyFill="1" applyBorder="1" applyAlignment="1" applyProtection="0">
      <alignment vertical="bottom"/>
    </xf>
    <xf numFmtId="60" fontId="6" fillId="2" borderId="31" applyNumberFormat="1" applyFont="1" applyFill="1" applyBorder="1" applyAlignment="1" applyProtection="0">
      <alignment vertical="bottom"/>
    </xf>
    <xf numFmtId="60" fontId="6" fillId="3" borderId="32" applyNumberFormat="1" applyFont="1" applyFill="1" applyBorder="1" applyAlignment="1" applyProtection="0">
      <alignment vertical="bottom"/>
    </xf>
    <xf numFmtId="0" fontId="0" fillId="5" borderId="32" applyNumberFormat="0" applyFont="1" applyFill="1" applyBorder="1" applyAlignment="1" applyProtection="0">
      <alignment vertical="bottom"/>
    </xf>
    <xf numFmtId="0" fontId="0" borderId="33" applyNumberFormat="0" applyFont="1" applyFill="0" applyBorder="1" applyAlignment="1" applyProtection="0">
      <alignment vertical="bottom"/>
    </xf>
    <xf numFmtId="0" fontId="7" fillId="6" borderId="10" applyNumberFormat="0" applyFont="1" applyFill="1" applyBorder="1" applyAlignment="1" applyProtection="0">
      <alignment vertical="bottom"/>
    </xf>
    <xf numFmtId="49" fontId="4" borderId="1" applyNumberFormat="1" applyFont="1" applyFill="0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0" fillId="2" borderId="34" applyNumberFormat="1" applyFont="1" applyFill="1" applyBorder="1" applyAlignment="1" applyProtection="0">
      <alignment vertical="bottom"/>
    </xf>
    <xf numFmtId="60" fontId="6" fillId="2" borderId="35" applyNumberFormat="1" applyFont="1" applyFill="1" applyBorder="1" applyAlignment="1" applyProtection="0">
      <alignment vertical="bottom"/>
    </xf>
    <xf numFmtId="60" fontId="6" fillId="2" borderId="36" applyNumberFormat="1" applyFont="1" applyFill="1" applyBorder="1" applyAlignment="1" applyProtection="0">
      <alignment vertical="bottom"/>
    </xf>
    <xf numFmtId="60" fontId="6" fillId="2" borderId="1" applyNumberFormat="1" applyFont="1" applyFill="1" applyBorder="1" applyAlignment="1" applyProtection="0">
      <alignment vertical="bottom"/>
    </xf>
    <xf numFmtId="60" fontId="6" fillId="4" borderId="13" applyNumberFormat="1" applyFont="1" applyFill="1" applyBorder="1" applyAlignment="1" applyProtection="0">
      <alignment vertical="bottom"/>
    </xf>
    <xf numFmtId="60" fontId="6" fillId="2" borderId="37" applyNumberFormat="1" applyFont="1" applyFill="1" applyBorder="1" applyAlignment="1" applyProtection="0">
      <alignment vertical="bottom"/>
    </xf>
    <xf numFmtId="60" fontId="6" fillId="3" borderId="14" applyNumberFormat="1" applyFont="1" applyFill="1" applyBorder="1" applyAlignment="1" applyProtection="0">
      <alignment vertical="bottom"/>
    </xf>
    <xf numFmtId="60" fontId="6" fillId="5" borderId="14" applyNumberFormat="1" applyFont="1" applyFill="1" applyBorder="1" applyAlignment="1" applyProtection="0">
      <alignment vertical="bottom"/>
    </xf>
    <xf numFmtId="60" fontId="0" borderId="9" applyNumberFormat="1" applyFont="1" applyFill="0" applyBorder="1" applyAlignment="1" applyProtection="0">
      <alignment vertical="bottom"/>
    </xf>
    <xf numFmtId="60" fontId="6" fillId="6" borderId="38" applyNumberFormat="1" applyFont="1" applyFill="1" applyBorder="1" applyAlignment="1" applyProtection="0">
      <alignment vertical="bottom"/>
    </xf>
    <xf numFmtId="49" fontId="8" borderId="1" applyNumberFormat="1" applyFont="1" applyFill="0" applyBorder="1" applyAlignment="1" applyProtection="0">
      <alignment vertical="bottom"/>
    </xf>
    <xf numFmtId="60" fontId="6" fillId="2" borderId="39" applyNumberFormat="1" applyFont="1" applyFill="1" applyBorder="1" applyAlignment="1" applyProtection="0">
      <alignment vertical="bottom"/>
    </xf>
    <xf numFmtId="60" fontId="6" fillId="2" borderId="40" applyNumberFormat="1" applyFont="1" applyFill="1" applyBorder="1" applyAlignment="1" applyProtection="0">
      <alignment vertical="bottom"/>
    </xf>
    <xf numFmtId="60" fontId="6" fillId="2" borderId="3" applyNumberFormat="1" applyFont="1" applyFill="1" applyBorder="1" applyAlignment="1" applyProtection="0">
      <alignment vertical="bottom"/>
    </xf>
    <xf numFmtId="60" fontId="6" fillId="2" borderId="41" applyNumberFormat="1" applyFont="1" applyFill="1" applyBorder="1" applyAlignment="1" applyProtection="0">
      <alignment vertical="bottom"/>
    </xf>
    <xf numFmtId="60" fontId="6" fillId="4" borderId="18" applyNumberFormat="1" applyFont="1" applyFill="1" applyBorder="1" applyAlignment="1" applyProtection="0">
      <alignment vertical="bottom"/>
    </xf>
    <xf numFmtId="60" fontId="6" fillId="2" borderId="42" applyNumberFormat="1" applyFont="1" applyFill="1" applyBorder="1" applyAlignment="1" applyProtection="0">
      <alignment vertical="bottom"/>
    </xf>
    <xf numFmtId="60" fontId="6" fillId="3" borderId="21" applyNumberFormat="1" applyFont="1" applyFill="1" applyBorder="1" applyAlignment="1" applyProtection="0">
      <alignment vertical="bottom"/>
    </xf>
    <xf numFmtId="60" fontId="6" fillId="5" borderId="21" applyNumberFormat="1" applyFont="1" applyFill="1" applyBorder="1" applyAlignment="1" applyProtection="0">
      <alignment vertical="bottom"/>
    </xf>
    <xf numFmtId="60" fontId="6" fillId="6" borderId="23" applyNumberFormat="1" applyFont="1" applyFill="1" applyBorder="1" applyAlignment="1" applyProtection="0">
      <alignment vertical="bottom"/>
    </xf>
    <xf numFmtId="60" fontId="6" fillId="5" borderId="32" applyNumberFormat="1" applyFont="1" applyFill="1" applyBorder="1" applyAlignment="1" applyProtection="0">
      <alignment vertical="bottom"/>
    </xf>
    <xf numFmtId="60" fontId="6" fillId="6" borderId="10" applyNumberFormat="1" applyFont="1" applyFill="1" applyBorder="1" applyAlignment="1" applyProtection="0">
      <alignment vertical="bottom"/>
    </xf>
    <xf numFmtId="61" fontId="0" borderId="1" applyNumberFormat="1" applyFont="1" applyFill="0" applyBorder="1" applyAlignment="1" applyProtection="0">
      <alignment vertical="bottom"/>
    </xf>
    <xf numFmtId="49" fontId="5" fillId="2" borderId="1" applyNumberFormat="1" applyFont="1" applyFill="1" applyBorder="1" applyAlignment="1" applyProtection="0">
      <alignment vertical="bottom"/>
    </xf>
    <xf numFmtId="49" fontId="5" fillId="2" borderId="4" applyNumberFormat="1" applyFont="1" applyFill="1" applyBorder="1" applyAlignment="1" applyProtection="0">
      <alignment vertical="bottom"/>
    </xf>
    <xf numFmtId="49" fontId="0" fillId="2" borderId="4" applyNumberFormat="1" applyFont="1" applyFill="1" applyBorder="1" applyAlignment="1" applyProtection="0">
      <alignment vertical="bottom"/>
    </xf>
    <xf numFmtId="49" fontId="2" fillId="7" borderId="12" applyNumberFormat="1" applyFont="1" applyFill="1" applyBorder="1" applyAlignment="1" applyProtection="0">
      <alignment horizontal="right" vertical="bottom" wrapText="1"/>
    </xf>
    <xf numFmtId="59" fontId="2" fillId="7" borderId="13" applyNumberFormat="1" applyFont="1" applyFill="1" applyBorder="1" applyAlignment="1" applyProtection="0">
      <alignment horizontal="right" vertical="bottom" wrapText="1"/>
    </xf>
    <xf numFmtId="59" fontId="2" fillId="7" borderId="13" applyNumberFormat="1" applyFont="1" applyFill="1" applyBorder="1" applyAlignment="1" applyProtection="0">
      <alignment horizontal="left" vertical="bottom" wrapText="1"/>
    </xf>
    <xf numFmtId="60" fontId="0" fillId="2" borderId="37" applyNumberFormat="1" applyFont="1" applyFill="1" applyBorder="1" applyAlignment="1" applyProtection="0">
      <alignment vertical="bottom"/>
    </xf>
    <xf numFmtId="60" fontId="0" fillId="2" borderId="1" applyNumberFormat="1" applyFont="1" applyFill="1" applyBorder="1" applyAlignment="1" applyProtection="0">
      <alignment vertical="bottom"/>
    </xf>
    <xf numFmtId="60" fontId="0" fillId="2" borderId="31" applyNumberFormat="1" applyFont="1" applyFill="1" applyBorder="1" applyAlignment="1" applyProtection="0">
      <alignment vertical="bottom"/>
    </xf>
    <xf numFmtId="60" fontId="0" fillId="4" borderId="13" applyNumberFormat="1" applyFont="1" applyFill="1" applyBorder="1" applyAlignment="1" applyProtection="0">
      <alignment vertical="bottom"/>
    </xf>
    <xf numFmtId="60" fontId="0" fillId="3" borderId="14" applyNumberFormat="1" applyFont="1" applyFill="1" applyBorder="1" applyAlignment="1" applyProtection="0">
      <alignment vertical="bottom"/>
    </xf>
    <xf numFmtId="60" fontId="0" fillId="2" borderId="36" applyNumberFormat="1" applyFont="1" applyFill="1" applyBorder="1" applyAlignment="1" applyProtection="0">
      <alignment vertical="bottom"/>
    </xf>
    <xf numFmtId="60" fontId="0" fillId="5" borderId="14" applyNumberFormat="1" applyFont="1" applyFill="1" applyBorder="1" applyAlignment="1" applyProtection="0">
      <alignment vertical="bottom"/>
    </xf>
    <xf numFmtId="60" fontId="0" fillId="6" borderId="38" applyNumberFormat="1" applyFont="1" applyFill="1" applyBorder="1" applyAlignment="1" applyProtection="0">
      <alignment vertical="bottom"/>
    </xf>
    <xf numFmtId="59" fontId="2" fillId="7" borderId="12" applyNumberFormat="1" applyFont="1" applyFill="1" applyBorder="1" applyAlignment="1" applyProtection="0">
      <alignment horizontal="right" vertical="bottom" wrapText="1"/>
    </xf>
    <xf numFmtId="49" fontId="2" fillId="7" borderId="13" applyNumberFormat="1" applyFont="1" applyFill="1" applyBorder="1" applyAlignment="1" applyProtection="0">
      <alignment horizontal="right" vertical="bottom" wrapText="1"/>
    </xf>
    <xf numFmtId="60" fontId="0" fillId="2" borderId="43" applyNumberFormat="1" applyFont="1" applyFill="1" applyBorder="1" applyAlignment="1" applyProtection="0">
      <alignment vertical="bottom"/>
    </xf>
    <xf numFmtId="60" fontId="0" fillId="2" borderId="2" applyNumberFormat="1" applyFont="1" applyFill="1" applyBorder="1" applyAlignment="1" applyProtection="0">
      <alignment vertical="bottom"/>
    </xf>
    <xf numFmtId="60" fontId="0" fillId="2" borderId="44" applyNumberFormat="1" applyFont="1" applyFill="1" applyBorder="1" applyAlignment="1" applyProtection="0">
      <alignment vertical="bottom"/>
    </xf>
    <xf numFmtId="60" fontId="0" fillId="4" borderId="45" applyNumberFormat="1" applyFont="1" applyFill="1" applyBorder="1" applyAlignment="1" applyProtection="0">
      <alignment vertical="bottom"/>
    </xf>
    <xf numFmtId="60" fontId="0" fillId="3" borderId="46" applyNumberFormat="1" applyFont="1" applyFill="1" applyBorder="1" applyAlignment="1" applyProtection="0">
      <alignment vertical="bottom"/>
    </xf>
    <xf numFmtId="60" fontId="0" fillId="2" borderId="47" applyNumberFormat="1" applyFont="1" applyFill="1" applyBorder="1" applyAlignment="1" applyProtection="0">
      <alignment vertical="bottom"/>
    </xf>
    <xf numFmtId="60" fontId="0" fillId="5" borderId="46" applyNumberFormat="1" applyFont="1" applyFill="1" applyBorder="1" applyAlignment="1" applyProtection="0">
      <alignment vertical="bottom"/>
    </xf>
    <xf numFmtId="60" fontId="0" borderId="48" applyNumberFormat="1" applyFont="1" applyFill="0" applyBorder="1" applyAlignment="1" applyProtection="0">
      <alignment vertical="bottom"/>
    </xf>
    <xf numFmtId="60" fontId="0" fillId="6" borderId="49" applyNumberFormat="1" applyFont="1" applyFill="1" applyBorder="1" applyAlignment="1" applyProtection="0">
      <alignment vertical="bottom"/>
    </xf>
    <xf numFmtId="59" fontId="2" fillId="2" borderId="24" applyNumberFormat="1" applyFont="1" applyFill="1" applyBorder="1" applyAlignment="1" applyProtection="0">
      <alignment horizontal="left" vertical="bottom"/>
    </xf>
    <xf numFmtId="49" fontId="2" fillId="2" borderId="24" applyNumberFormat="1" applyFont="1" applyFill="1" applyBorder="1" applyAlignment="1" applyProtection="0">
      <alignment horizontal="center" vertical="bottom" wrapText="1"/>
    </xf>
    <xf numFmtId="60" fontId="0" fillId="2" borderId="50" applyNumberFormat="1" applyFont="1" applyFill="1" applyBorder="1" applyAlignment="1" applyProtection="0">
      <alignment vertical="bottom"/>
    </xf>
    <xf numFmtId="60" fontId="0" fillId="2" borderId="51" applyNumberFormat="1" applyFont="1" applyFill="1" applyBorder="1" applyAlignment="1" applyProtection="0">
      <alignment vertical="bottom"/>
    </xf>
    <xf numFmtId="60" fontId="2" fillId="4" borderId="52" applyNumberFormat="1" applyFont="1" applyFill="1" applyBorder="1" applyAlignment="1" applyProtection="0">
      <alignment vertical="bottom"/>
    </xf>
    <xf numFmtId="60" fontId="0" fillId="2" borderId="53" applyNumberFormat="1" applyFont="1" applyFill="1" applyBorder="1" applyAlignment="1" applyProtection="0">
      <alignment vertical="bottom"/>
    </xf>
    <xf numFmtId="60" fontId="2" fillId="3" borderId="52" applyNumberFormat="1" applyFont="1" applyFill="1" applyBorder="1" applyAlignment="1" applyProtection="0">
      <alignment vertical="bottom"/>
    </xf>
    <xf numFmtId="60" fontId="0" fillId="2" borderId="54" applyNumberFormat="1" applyFont="1" applyFill="1" applyBorder="1" applyAlignment="1" applyProtection="0">
      <alignment vertical="bottom"/>
    </xf>
    <xf numFmtId="60" fontId="0" fillId="2" borderId="55" applyNumberFormat="1" applyFont="1" applyFill="1" applyBorder="1" applyAlignment="1" applyProtection="0">
      <alignment vertical="bottom"/>
    </xf>
    <xf numFmtId="60" fontId="0" fillId="2" borderId="56" applyNumberFormat="1" applyFont="1" applyFill="1" applyBorder="1" applyAlignment="1" applyProtection="0">
      <alignment vertical="bottom"/>
    </xf>
    <xf numFmtId="60" fontId="2" fillId="5" borderId="52" applyNumberFormat="1" applyFont="1" applyFill="1" applyBorder="1" applyAlignment="1" applyProtection="0">
      <alignment vertical="bottom"/>
    </xf>
    <xf numFmtId="60" fontId="0" borderId="57" applyNumberFormat="1" applyFont="1" applyFill="0" applyBorder="1" applyAlignment="1" applyProtection="0">
      <alignment vertical="bottom"/>
    </xf>
    <xf numFmtId="60" fontId="0" fillId="6" borderId="58" applyNumberFormat="1" applyFont="1" applyFill="1" applyBorder="1" applyAlignment="1" applyProtection="0">
      <alignment vertical="bottom"/>
    </xf>
    <xf numFmtId="49" fontId="2" fillId="2" borderId="1" applyNumberFormat="1" applyFont="1" applyFill="1" applyBorder="1" applyAlignment="1" applyProtection="0">
      <alignment horizontal="center" vertical="bottom" wrapText="1"/>
    </xf>
    <xf numFmtId="59" fontId="2" fillId="2" borderId="1" applyNumberFormat="1" applyFont="1" applyFill="1" applyBorder="1" applyAlignment="1" applyProtection="0">
      <alignment horizontal="center" vertical="bottom" wrapText="1"/>
    </xf>
    <xf numFmtId="59" fontId="2" fillId="2" borderId="34" applyNumberFormat="1" applyFont="1" applyFill="1" applyBorder="1" applyAlignment="1" applyProtection="0">
      <alignment horizontal="center" vertical="bottom" wrapText="1"/>
    </xf>
    <xf numFmtId="60" fontId="0" fillId="2" borderId="26" applyNumberFormat="1" applyFont="1" applyFill="1" applyBorder="1" applyAlignment="1" applyProtection="0">
      <alignment vertical="bottom"/>
    </xf>
    <xf numFmtId="60" fontId="0" fillId="2" borderId="27" applyNumberFormat="1" applyFont="1" applyFill="1" applyBorder="1" applyAlignment="1" applyProtection="0">
      <alignment vertical="bottom"/>
    </xf>
    <xf numFmtId="60" fontId="0" fillId="2" borderId="28" applyNumberFormat="1" applyFont="1" applyFill="1" applyBorder="1" applyAlignment="1" applyProtection="0">
      <alignment vertical="bottom"/>
    </xf>
    <xf numFmtId="60" fontId="0" fillId="4" borderId="29" applyNumberFormat="1" applyFont="1" applyFill="1" applyBorder="1" applyAlignment="1" applyProtection="0">
      <alignment vertical="bottom"/>
    </xf>
    <xf numFmtId="60" fontId="0" fillId="2" borderId="30" applyNumberFormat="1" applyFont="1" applyFill="1" applyBorder="1" applyAlignment="1" applyProtection="0">
      <alignment vertical="bottom"/>
    </xf>
    <xf numFmtId="60" fontId="2" fillId="3" borderId="32" applyNumberFormat="1" applyFont="1" applyFill="1" applyBorder="1" applyAlignment="1" applyProtection="0">
      <alignment vertical="bottom"/>
    </xf>
    <xf numFmtId="60" fontId="0" fillId="2" borderId="59" applyNumberFormat="1" applyFont="1" applyFill="1" applyBorder="1" applyAlignment="1" applyProtection="0">
      <alignment vertical="bottom"/>
    </xf>
    <xf numFmtId="60" fontId="0" fillId="2" borderId="60" applyNumberFormat="1" applyFont="1" applyFill="1" applyBorder="1" applyAlignment="1" applyProtection="0">
      <alignment vertical="bottom"/>
    </xf>
    <xf numFmtId="60" fontId="0" fillId="2" borderId="61" applyNumberFormat="1" applyFont="1" applyFill="1" applyBorder="1" applyAlignment="1" applyProtection="0">
      <alignment vertical="bottom"/>
    </xf>
    <xf numFmtId="60" fontId="0" fillId="5" borderId="32" applyNumberFormat="1" applyFont="1" applyFill="1" applyBorder="1" applyAlignment="1" applyProtection="0">
      <alignment vertical="bottom"/>
    </xf>
    <xf numFmtId="60" fontId="0" borderId="62" applyNumberFormat="1" applyFont="1" applyFill="0" applyBorder="1" applyAlignment="1" applyProtection="0">
      <alignment vertical="bottom"/>
    </xf>
    <xf numFmtId="60" fontId="0" fillId="6" borderId="63" applyNumberFormat="1" applyFont="1" applyFill="1" applyBorder="1" applyAlignment="1" applyProtection="0">
      <alignment vertical="bottom"/>
    </xf>
    <xf numFmtId="60" fontId="0" fillId="4" borderId="7" applyNumberFormat="1" applyFont="1" applyFill="1" applyBorder="1" applyAlignment="1" applyProtection="0">
      <alignment vertical="bottom"/>
    </xf>
    <xf numFmtId="60" fontId="0" fillId="2" borderId="64" applyNumberFormat="1" applyFont="1" applyFill="1" applyBorder="1" applyAlignment="1" applyProtection="0">
      <alignment vertical="bottom"/>
    </xf>
    <xf numFmtId="60" fontId="0" fillId="3" borderId="8" applyNumberFormat="1" applyFont="1" applyFill="1" applyBorder="1" applyAlignment="1" applyProtection="0">
      <alignment vertical="bottom"/>
    </xf>
    <xf numFmtId="60" fontId="2" fillId="5" borderId="8" applyNumberFormat="1" applyFont="1" applyFill="1" applyBorder="1" applyAlignment="1" applyProtection="0">
      <alignment vertical="bottom"/>
    </xf>
    <xf numFmtId="60" fontId="0" fillId="2" borderId="40" applyNumberFormat="1" applyFont="1" applyFill="1" applyBorder="1" applyAlignment="1" applyProtection="0">
      <alignment vertical="bottom"/>
    </xf>
    <xf numFmtId="60" fontId="0" fillId="2" borderId="3" applyNumberFormat="1" applyFont="1" applyFill="1" applyBorder="1" applyAlignment="1" applyProtection="0">
      <alignment vertical="bottom"/>
    </xf>
    <xf numFmtId="60" fontId="0" fillId="2" borderId="41" applyNumberFormat="1" applyFont="1" applyFill="1" applyBorder="1" applyAlignment="1" applyProtection="0">
      <alignment vertical="bottom"/>
    </xf>
    <xf numFmtId="60" fontId="0" fillId="4" borderId="18" applyNumberFormat="1" applyFont="1" applyFill="1" applyBorder="1" applyAlignment="1" applyProtection="0">
      <alignment vertical="bottom"/>
    </xf>
    <xf numFmtId="60" fontId="0" fillId="2" borderId="42" applyNumberFormat="1" applyFont="1" applyFill="1" applyBorder="1" applyAlignment="1" applyProtection="0">
      <alignment vertical="bottom"/>
    </xf>
    <xf numFmtId="60" fontId="0" fillId="2" borderId="65" applyNumberFormat="1" applyFont="1" applyFill="1" applyBorder="1" applyAlignment="1" applyProtection="0">
      <alignment vertical="bottom"/>
    </xf>
    <xf numFmtId="60" fontId="0" fillId="2" borderId="66" applyNumberFormat="1" applyFont="1" applyFill="1" applyBorder="1" applyAlignment="1" applyProtection="0">
      <alignment vertical="bottom"/>
    </xf>
    <xf numFmtId="60" fontId="0" fillId="2" borderId="67" applyNumberFormat="1" applyFont="1" applyFill="1" applyBorder="1" applyAlignment="1" applyProtection="0">
      <alignment vertical="bottom"/>
    </xf>
    <xf numFmtId="60" fontId="0" fillId="4" borderId="68" applyNumberFormat="1" applyFont="1" applyFill="1" applyBorder="1" applyAlignment="1" applyProtection="0">
      <alignment vertical="bottom"/>
    </xf>
    <xf numFmtId="60" fontId="0" fillId="2" borderId="69" applyNumberFormat="1" applyFont="1" applyFill="1" applyBorder="1" applyAlignment="1" applyProtection="0">
      <alignment vertical="bottom"/>
    </xf>
    <xf numFmtId="60" fontId="2" fillId="3" borderId="70" applyNumberFormat="1" applyFont="1" applyFill="1" applyBorder="1" applyAlignment="1" applyProtection="0">
      <alignment vertical="bottom"/>
    </xf>
    <xf numFmtId="60" fontId="2" fillId="5" borderId="70" applyNumberFormat="1" applyFont="1" applyFill="1" applyBorder="1" applyAlignment="1" applyProtection="0">
      <alignment vertical="bottom"/>
    </xf>
    <xf numFmtId="60" fontId="2" fillId="6" borderId="71" applyNumberFormat="1" applyFont="1" applyFill="1" applyBorder="1" applyAlignment="1" applyProtection="0">
      <alignment vertical="bottom"/>
    </xf>
    <xf numFmtId="61" fontId="0" fillId="2" borderId="27" applyNumberFormat="1" applyFont="1" applyFill="1" applyBorder="1" applyAlignment="1" applyProtection="0">
      <alignment vertical="bottom"/>
    </xf>
    <xf numFmtId="61" fontId="0" fillId="2" borderId="1" applyNumberFormat="1" applyFont="1" applyFill="1" applyBorder="1" applyAlignment="1" applyProtection="0">
      <alignment vertical="bottom"/>
    </xf>
    <xf numFmtId="61" fontId="9" fillId="2" borderId="60" applyNumberFormat="1" applyFont="1" applyFill="1" applyBorder="1" applyAlignment="1" applyProtection="0">
      <alignment vertical="bottom"/>
    </xf>
    <xf numFmtId="0" fontId="0" fillId="2" borderId="27" applyNumberFormat="0" applyFont="1" applyFill="1" applyBorder="1" applyAlignment="1" applyProtection="0">
      <alignment vertical="bottom"/>
    </xf>
    <xf numFmtId="0" fontId="0" borderId="60" applyNumberFormat="0" applyFont="1" applyFill="0" applyBorder="1" applyAlignment="1" applyProtection="0">
      <alignment vertical="bottom"/>
    </xf>
    <xf numFmtId="0" fontId="6" borderId="27" applyNumberFormat="0" applyFont="1" applyFill="0" applyBorder="1" applyAlignment="1" applyProtection="0">
      <alignment vertical="bottom"/>
    </xf>
    <xf numFmtId="4" fontId="2" borderId="1" applyNumberFormat="1" applyFont="1" applyFill="0" applyBorder="1" applyAlignment="1" applyProtection="0">
      <alignment vertical="bottom"/>
    </xf>
    <xf numFmtId="4" fontId="7" borderId="1" applyNumberFormat="1" applyFont="1" applyFill="0" applyBorder="1" applyAlignment="1" applyProtection="0">
      <alignment vertical="bottom"/>
    </xf>
    <xf numFmtId="0" fontId="10" borderId="1" applyNumberFormat="0" applyFont="1" applyFill="0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vertical="bottom"/>
    </xf>
    <xf numFmtId="0" fontId="0" borderId="1" applyNumberFormat="1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59" fontId="2" fillId="2" borderId="1" applyNumberFormat="1" applyFont="1" applyFill="1" applyBorder="1" applyAlignment="1" applyProtection="0">
      <alignment horizontal="left" vertical="bottom" wrapText="1"/>
    </xf>
    <xf numFmtId="0" fontId="0" fillId="2" borderId="2" applyNumberFormat="1" applyFont="1" applyFill="1" applyBorder="1" applyAlignment="1" applyProtection="0">
      <alignment vertical="bottom"/>
    </xf>
    <xf numFmtId="49" fontId="0" fillId="2" borderId="2" applyNumberFormat="1" applyFont="1" applyFill="1" applyBorder="1" applyAlignment="1" applyProtection="0">
      <alignment vertical="bottom"/>
    </xf>
    <xf numFmtId="0" fontId="11" fillId="2" borderId="55" applyNumberFormat="1" applyFont="1" applyFill="1" applyBorder="1" applyAlignment="1" applyProtection="0">
      <alignment vertical="bottom"/>
    </xf>
    <xf numFmtId="49" fontId="11" fillId="2" borderId="55" applyNumberFormat="1" applyFont="1" applyFill="1" applyBorder="1" applyAlignment="1" applyProtection="0">
      <alignment vertical="bottom"/>
    </xf>
    <xf numFmtId="0" fontId="0" borderId="2" applyNumberFormat="1" applyFont="1" applyFill="0" applyBorder="1" applyAlignment="1" applyProtection="0">
      <alignment vertical="bottom"/>
    </xf>
    <xf numFmtId="49" fontId="0" borderId="2" applyNumberFormat="1" applyFont="1" applyFill="0" applyBorder="1" applyAlignment="1" applyProtection="0">
      <alignment vertical="bottom"/>
    </xf>
    <xf numFmtId="0" fontId="11" borderId="55" applyNumberFormat="0" applyFont="1" applyFill="0" applyBorder="1" applyAlignment="1" applyProtection="0">
      <alignment vertical="bottom"/>
    </xf>
    <xf numFmtId="0" fontId="0" fillId="2" borderId="31" applyNumberFormat="0" applyFont="1" applyFill="1" applyBorder="1" applyAlignment="1" applyProtection="0">
      <alignment vertical="bottom"/>
    </xf>
    <xf numFmtId="4" fontId="0" fillId="8" borderId="7" applyNumberFormat="1" applyFont="1" applyFill="1" applyBorder="1" applyAlignment="1" applyProtection="0">
      <alignment vertical="bottom"/>
    </xf>
    <xf numFmtId="49" fontId="0" fillId="8" borderId="7" applyNumberFormat="1" applyFont="1" applyFill="1" applyBorder="1" applyAlignment="1" applyProtection="0">
      <alignment vertical="bottom"/>
    </xf>
    <xf numFmtId="0" fontId="0" fillId="2" borderId="37" applyNumberFormat="0" applyFont="1" applyFill="1" applyBorder="1" applyAlignment="1" applyProtection="0">
      <alignment vertical="bottom"/>
    </xf>
    <xf numFmtId="0" fontId="11" borderId="55" applyNumberFormat="1" applyFont="1" applyFill="0" applyBorder="1" applyAlignment="1" applyProtection="0">
      <alignment vertical="bottom"/>
    </xf>
    <xf numFmtId="49" fontId="11" borderId="55" applyNumberFormat="1" applyFont="1" applyFill="0" applyBorder="1" applyAlignment="1" applyProtection="0">
      <alignment vertical="bottom"/>
    </xf>
    <xf numFmtId="0" fontId="0" borderId="4" applyNumberFormat="1" applyFont="1" applyFill="0" applyBorder="1" applyAlignment="1" applyProtection="0">
      <alignment vertical="bottom"/>
    </xf>
    <xf numFmtId="49" fontId="0" fillId="2" borderId="4" applyNumberFormat="1" applyFont="1" applyFill="1" applyBorder="1" applyAlignment="1" applyProtection="0">
      <alignment vertical="bottom" wrapText="1"/>
    </xf>
    <xf numFmtId="0" fontId="0" fillId="2" borderId="24" applyNumberFormat="0" applyFont="1" applyFill="1" applyBorder="1" applyAlignment="1" applyProtection="0">
      <alignment vertical="bottom"/>
    </xf>
    <xf numFmtId="4" fontId="0" fillId="8" borderId="72" applyNumberFormat="1" applyFont="1" applyFill="1" applyBorder="1" applyAlignment="1" applyProtection="0">
      <alignment vertical="bottom"/>
    </xf>
    <xf numFmtId="0" fontId="0" fillId="8" borderId="72" applyNumberFormat="0" applyFont="1" applyFill="1" applyBorder="1" applyAlignment="1" applyProtection="0">
      <alignment vertical="bottom"/>
    </xf>
    <xf numFmtId="49" fontId="0" fillId="8" borderId="72" applyNumberFormat="1" applyFont="1" applyFill="1" applyBorder="1" applyAlignment="1" applyProtection="0">
      <alignment vertical="bottom"/>
    </xf>
    <xf numFmtId="0" fontId="0" borderId="37" applyNumberFormat="0" applyFont="1" applyFill="0" applyBorder="1" applyAlignment="1" applyProtection="0">
      <alignment vertical="bottom"/>
    </xf>
    <xf numFmtId="0" fontId="0" borderId="31" applyNumberFormat="0" applyFont="1" applyFill="0" applyBorder="1" applyAlignment="1" applyProtection="0">
      <alignment vertical="bottom"/>
    </xf>
    <xf numFmtId="4" fontId="0" fillId="8" borderId="73" applyNumberFormat="1" applyFont="1" applyFill="1" applyBorder="1" applyAlignment="1" applyProtection="0">
      <alignment vertical="bottom"/>
    </xf>
    <xf numFmtId="49" fontId="0" fillId="8" borderId="74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2" fillId="2" borderId="1" applyNumberFormat="1" applyFont="1" applyFill="1" applyBorder="1" applyAlignment="1" applyProtection="0">
      <alignment horizontal="center" vertical="bottom"/>
    </xf>
    <xf numFmtId="49" fontId="2" fillId="2" borderId="75" applyNumberFormat="1" applyFont="1" applyFill="1" applyBorder="1" applyAlignment="1" applyProtection="0">
      <alignment horizontal="center" vertical="bottom"/>
    </xf>
    <xf numFmtId="62" fontId="2" fillId="2" borderId="1" applyNumberFormat="1" applyFont="1" applyFill="1" applyBorder="1" applyAlignment="1" applyProtection="0">
      <alignment horizontal="center" vertical="bottom" wrapText="1"/>
    </xf>
    <xf numFmtId="49" fontId="2" fillId="2" borderId="3" applyNumberFormat="1" applyFont="1" applyFill="1" applyBorder="1" applyAlignment="1" applyProtection="0">
      <alignment horizontal="center" vertical="bottom" wrapText="1"/>
    </xf>
    <xf numFmtId="49" fontId="2" fillId="2" borderId="3" applyNumberFormat="1" applyFont="1" applyFill="1" applyBorder="1" applyAlignment="1" applyProtection="0">
      <alignment horizontal="center" vertical="bottom"/>
    </xf>
    <xf numFmtId="60" fontId="0" fillId="2" borderId="76" applyNumberFormat="1" applyFont="1" applyFill="1" applyBorder="1" applyAlignment="1" applyProtection="0">
      <alignment vertical="bottom"/>
    </xf>
    <xf numFmtId="62" fontId="0" fillId="2" borderId="1" applyNumberFormat="1" applyFont="1" applyFill="1" applyBorder="1" applyAlignment="1" applyProtection="0">
      <alignment vertical="bottom"/>
    </xf>
    <xf numFmtId="62" fontId="0" fillId="2" borderId="3" applyNumberFormat="1" applyFont="1" applyFill="1" applyBorder="1" applyAlignment="1" applyProtection="0">
      <alignment vertical="bottom"/>
    </xf>
    <xf numFmtId="62" fontId="0" fillId="2" borderId="27" applyNumberFormat="1" applyFont="1" applyFill="1" applyBorder="1" applyAlignment="1" applyProtection="0">
      <alignment vertical="bottom"/>
    </xf>
    <xf numFmtId="62" fontId="2" fillId="2" borderId="1" applyNumberFormat="1" applyFont="1" applyFill="1" applyBorder="1" applyAlignment="1" applyProtection="0">
      <alignment vertical="bottom"/>
    </xf>
    <xf numFmtId="62" fontId="0" fillId="2" borderId="66" applyNumberFormat="1" applyFont="1" applyFill="1" applyBorder="1" applyAlignment="1" applyProtection="0">
      <alignment vertical="bottom"/>
    </xf>
    <xf numFmtId="0" fontId="6" fillId="2" borderId="1" applyNumberFormat="0" applyFont="1" applyFill="1" applyBorder="1" applyAlignment="1" applyProtection="0">
      <alignment vertical="bottom"/>
    </xf>
    <xf numFmtId="62" fontId="2" fillId="2" borderId="27" applyNumberFormat="1" applyFont="1" applyFill="1" applyBorder="1" applyAlignment="1" applyProtection="0">
      <alignment vertical="bottom"/>
    </xf>
    <xf numFmtId="4" fontId="0" fillId="2" borderId="1" applyNumberFormat="1" applyFont="1" applyFill="1" applyBorder="1" applyAlignment="1" applyProtection="0">
      <alignment vertical="bottom"/>
    </xf>
    <xf numFmtId="49" fontId="2" fillId="2" borderId="1" applyNumberFormat="1" applyFont="1" applyFill="1" applyBorder="1" applyAlignment="1" applyProtection="0">
      <alignment horizontal="right" vertical="bottom"/>
    </xf>
    <xf numFmtId="0" fontId="2" fillId="2" borderId="1" applyNumberFormat="0" applyFont="1" applyFill="1" applyBorder="1" applyAlignment="1" applyProtection="0">
      <alignment horizontal="right" vertical="bottom"/>
    </xf>
    <xf numFmtId="62" fontId="2" fillId="2" borderId="2" applyNumberFormat="1" applyFont="1" applyFill="1" applyBorder="1" applyAlignment="1" applyProtection="0">
      <alignment vertical="bottom"/>
    </xf>
    <xf numFmtId="49" fontId="2" fillId="2" borderId="31" applyNumberFormat="1" applyFont="1" applyFill="1" applyBorder="1" applyAlignment="1" applyProtection="0">
      <alignment horizontal="right" vertical="bottom"/>
    </xf>
    <xf numFmtId="62" fontId="2" fillId="9" borderId="77" applyNumberFormat="1" applyFont="1" applyFill="1" applyBorder="1" applyAlignment="1" applyProtection="0">
      <alignment vertical="bottom"/>
    </xf>
    <xf numFmtId="62" fontId="2" fillId="2" borderId="77" applyNumberFormat="1" applyFont="1" applyFill="1" applyBorder="1" applyAlignment="1" applyProtection="0">
      <alignment vertical="bottom"/>
    </xf>
    <xf numFmtId="62" fontId="2" fillId="5" borderId="77" applyNumberFormat="1" applyFont="1" applyFill="1" applyBorder="1" applyAlignment="1" applyProtection="0">
      <alignment vertical="bottom"/>
    </xf>
    <xf numFmtId="62" fontId="2" fillId="6" borderId="77" applyNumberFormat="1" applyFont="1" applyFill="1" applyBorder="1" applyAlignment="1" applyProtection="0">
      <alignment vertical="bottom"/>
    </xf>
    <xf numFmtId="62" fontId="0" fillId="2" borderId="37" applyNumberFormat="1" applyFont="1" applyFill="1" applyBorder="1" applyAlignment="1" applyProtection="0">
      <alignment vertical="bottom"/>
    </xf>
    <xf numFmtId="0" fontId="0" fillId="2" borderId="4" applyNumberFormat="1" applyFont="1" applyFill="1" applyBorder="1" applyAlignment="1" applyProtection="0">
      <alignment vertical="bottom"/>
    </xf>
    <xf numFmtId="62" fontId="0" fillId="2" borderId="60" applyNumberFormat="1" applyFont="1" applyFill="1" applyBorder="1" applyAlignment="1" applyProtection="0">
      <alignment vertical="bottom"/>
    </xf>
    <xf numFmtId="0" fontId="0" fillId="2" borderId="60" applyNumberFormat="0" applyFont="1" applyFill="1" applyBorder="1" applyAlignment="1" applyProtection="0">
      <alignment vertical="bottom"/>
    </xf>
    <xf numFmtId="4" fontId="0" fillId="8" borderId="13" applyNumberFormat="1" applyFont="1" applyFill="1" applyBorder="1" applyAlignment="1" applyProtection="0">
      <alignment vertical="bottom"/>
    </xf>
    <xf numFmtId="49" fontId="0" fillId="8" borderId="13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horizontal="center" vertical="bottom"/>
    </xf>
    <xf numFmtId="49" fontId="0" fillId="2" borderId="75" applyNumberFormat="1" applyFont="1" applyFill="1" applyBorder="1" applyAlignment="1" applyProtection="0">
      <alignment horizontal="center" vertical="bottom"/>
    </xf>
    <xf numFmtId="49" fontId="2" fillId="2" borderId="78" applyNumberFormat="1" applyFont="1" applyFill="1" applyBorder="1" applyAlignment="1" applyProtection="0">
      <alignment horizontal="center" vertical="bottom"/>
    </xf>
    <xf numFmtId="49" fontId="0" fillId="2" borderId="76" applyNumberFormat="1" applyFont="1" applyFill="1" applyBorder="1" applyAlignment="1" applyProtection="0">
      <alignment vertical="bottom"/>
    </xf>
    <xf numFmtId="60" fontId="6" fillId="2" borderId="76" applyNumberFormat="1" applyFont="1" applyFill="1" applyBorder="1" applyAlignment="1" applyProtection="0">
      <alignment vertical="bottom"/>
    </xf>
    <xf numFmtId="49" fontId="6" fillId="2" borderId="1" applyNumberFormat="1" applyFont="1" applyFill="1" applyBorder="1" applyAlignment="1" applyProtection="0">
      <alignment vertical="bottom"/>
    </xf>
    <xf numFmtId="49" fontId="6" fillId="2" borderId="76" applyNumberFormat="1" applyFont="1" applyFill="1" applyBorder="1" applyAlignment="1" applyProtection="0">
      <alignment vertical="bottom"/>
    </xf>
    <xf numFmtId="60" fontId="6" fillId="2" borderId="66" applyNumberFormat="1" applyFont="1" applyFill="1" applyBorder="1" applyAlignment="1" applyProtection="0">
      <alignment vertical="bottom"/>
    </xf>
    <xf numFmtId="49" fontId="6" fillId="2" borderId="4" applyNumberFormat="1" applyFont="1" applyFill="1" applyBorder="1" applyAlignment="1" applyProtection="0">
      <alignment vertical="bottom"/>
    </xf>
    <xf numFmtId="49" fontId="2" fillId="2" borderId="12" applyNumberFormat="1" applyFont="1" applyFill="1" applyBorder="1" applyAlignment="1" applyProtection="0">
      <alignment vertical="bottom"/>
    </xf>
    <xf numFmtId="49" fontId="2" fillId="2" borderId="13" applyNumberFormat="1" applyFont="1" applyFill="1" applyBorder="1" applyAlignment="1" applyProtection="0">
      <alignment vertical="bottom"/>
    </xf>
    <xf numFmtId="60" fontId="6" fillId="2" borderId="29" applyNumberFormat="1" applyFont="1" applyFill="1" applyBorder="1" applyAlignment="1" applyProtection="0">
      <alignment vertical="bottom"/>
    </xf>
    <xf numFmtId="49" fontId="6" fillId="2" borderId="13" applyNumberFormat="1" applyFont="1" applyFill="1" applyBorder="1" applyAlignment="1" applyProtection="0">
      <alignment vertical="bottom"/>
    </xf>
    <xf numFmtId="60" fontId="6" fillId="2" borderId="79" applyNumberFormat="1" applyFont="1" applyFill="1" applyBorder="1" applyAlignment="1" applyProtection="0">
      <alignment vertical="bottom"/>
    </xf>
    <xf numFmtId="60" fontId="6" fillId="2" borderId="24" applyNumberFormat="1" applyFont="1" applyFill="1" applyBorder="1" applyAlignment="1" applyProtection="0">
      <alignment vertical="bottom"/>
    </xf>
    <xf numFmtId="49" fontId="6" fillId="2" borderId="24" applyNumberFormat="1" applyFont="1" applyFill="1" applyBorder="1" applyAlignment="1" applyProtection="0">
      <alignment vertical="bottom"/>
    </xf>
    <xf numFmtId="60" fontId="6" fillId="2" borderId="68" applyNumberFormat="1" applyFont="1" applyFill="1" applyBorder="1" applyAlignment="1" applyProtection="0">
      <alignment vertical="bottom"/>
    </xf>
    <xf numFmtId="60" fontId="6" fillId="2" borderId="69" applyNumberFormat="1" applyFont="1" applyFill="1" applyBorder="1" applyAlignment="1" applyProtection="0">
      <alignment vertical="bottom"/>
    </xf>
    <xf numFmtId="60" fontId="0" fillId="2" borderId="80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60" fontId="6" fillId="2" borderId="4" applyNumberFormat="1" applyFont="1" applyFill="1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60" fontId="6" fillId="2" borderId="13" applyNumberFormat="1" applyFont="1" applyFill="1" applyBorder="1" applyAlignment="1" applyProtection="0">
      <alignment vertical="bottom"/>
    </xf>
    <xf numFmtId="0" fontId="0" borderId="13" applyNumberFormat="0" applyFont="1" applyFill="0" applyBorder="1" applyAlignment="1" applyProtection="0">
      <alignment vertical="bottom"/>
    </xf>
    <xf numFmtId="0" fontId="0" borderId="81" applyNumberFormat="0" applyFont="1" applyFill="0" applyBorder="1" applyAlignment="1" applyProtection="0">
      <alignment vertical="bottom"/>
    </xf>
    <xf numFmtId="0" fontId="0" borderId="24" applyNumberFormat="0" applyFont="1" applyFill="0" applyBorder="1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92cddc"/>
      <rgbColor rgb="ffd8d8d8"/>
      <rgbColor rgb="fffbd4b4"/>
      <rgbColor rgb="ffd6e3bc"/>
      <rgbColor rgb="ffdaeef3"/>
      <rgbColor rgb="ff92d050"/>
      <rgbColor rgb="ffb6dde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AF29"/>
  <sheetViews>
    <sheetView workbookViewId="0" showGridLines="0" defaultGridColor="1"/>
  </sheetViews>
  <sheetFormatPr defaultColWidth="8.83333" defaultRowHeight="14.5" customHeight="1" outlineLevelRow="0" outlineLevelCol="0"/>
  <cols>
    <col min="1" max="1" width="2.17188" style="1" customWidth="1"/>
    <col min="2" max="5" width="3" style="1" customWidth="1"/>
    <col min="6" max="6" width="27.3516" style="1" customWidth="1"/>
    <col min="7" max="7" width="1.35156" style="1" customWidth="1"/>
    <col min="8" max="9" width="10" style="1" customWidth="1"/>
    <col min="10" max="10" width="8.67188" style="1" customWidth="1"/>
    <col min="11" max="11" width="9.35156" style="1" customWidth="1"/>
    <col min="12" max="12" width="8.67188" style="1" customWidth="1"/>
    <col min="13" max="14" width="8.5" style="1" customWidth="1"/>
    <col min="15" max="16" width="10" style="1" customWidth="1"/>
    <col min="17" max="17" width="11.1719" style="1" customWidth="1"/>
    <col min="18" max="18" width="14.3516" style="1" customWidth="1"/>
    <col min="19" max="19" width="2.17188" style="1" customWidth="1"/>
    <col min="20" max="20" width="11.1719" style="1" customWidth="1"/>
    <col min="21" max="21" width="8.5" style="1" customWidth="1"/>
    <col min="22" max="25" width="8.85156" style="1" customWidth="1"/>
    <col min="26" max="26" width="10.5" style="1" customWidth="1"/>
    <col min="27" max="27" width="1.35156" style="1" customWidth="1"/>
    <col min="28" max="28" width="12.6719" style="1" customWidth="1"/>
    <col min="29" max="29" width="6" style="1" customWidth="1"/>
    <col min="30" max="30" width="11.5" style="1" customWidth="1"/>
    <col min="31" max="31" width="11" style="1" customWidth="1"/>
    <col min="32" max="32" width="20.5" style="1" customWidth="1"/>
    <col min="33" max="16384" width="8.85156" style="1" customWidth="1"/>
  </cols>
  <sheetData>
    <row r="1" ht="14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/>
      <c r="AB1" s="3"/>
      <c r="AC1" s="3"/>
      <c r="AD1" s="3"/>
      <c r="AE1" s="3"/>
      <c r="AF1" s="3"/>
    </row>
    <row r="2" ht="15" customHeight="1">
      <c r="A2" s="2"/>
      <c r="B2" s="2"/>
      <c r="C2" s="2"/>
      <c r="D2" s="2"/>
      <c r="E2" s="2"/>
      <c r="F2" s="2"/>
      <c r="G2" s="2"/>
      <c r="H2" t="s" s="4">
        <v>0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6"/>
      <c r="AA2" s="3"/>
      <c r="AB2" s="7"/>
      <c r="AC2" s="3"/>
      <c r="AD2" s="3"/>
      <c r="AE2" s="3"/>
      <c r="AF2" s="3"/>
    </row>
    <row r="3" ht="14.5" customHeight="1">
      <c r="A3" s="8"/>
      <c r="B3" s="8"/>
      <c r="C3" s="8"/>
      <c r="D3" s="8"/>
      <c r="E3" s="8"/>
      <c r="F3" s="8"/>
      <c r="G3" s="9"/>
      <c r="H3" t="s" s="10">
        <v>1</v>
      </c>
      <c r="I3" s="11"/>
      <c r="J3" s="11"/>
      <c r="K3" s="11"/>
      <c r="L3" s="11"/>
      <c r="M3" s="11"/>
      <c r="N3" s="11"/>
      <c r="O3" s="12"/>
      <c r="P3" s="11"/>
      <c r="Q3" s="11"/>
      <c r="R3" s="11"/>
      <c r="S3" s="11"/>
      <c r="T3" s="13"/>
      <c r="U3" s="14"/>
      <c r="V3" s="15"/>
      <c r="W3" s="15"/>
      <c r="X3" s="15"/>
      <c r="Y3" s="15"/>
      <c r="Z3" s="16"/>
      <c r="AA3" s="17"/>
      <c r="AB3" s="18"/>
      <c r="AC3" s="19"/>
      <c r="AD3" s="3"/>
      <c r="AE3" s="3"/>
      <c r="AF3" s="3"/>
    </row>
    <row r="4" ht="84.5" customHeight="1">
      <c r="A4" t="s" s="20">
        <v>2</v>
      </c>
      <c r="B4" s="21"/>
      <c r="C4" s="21"/>
      <c r="D4" s="21"/>
      <c r="E4" s="21"/>
      <c r="F4" s="21"/>
      <c r="G4" s="22"/>
      <c r="H4" t="s" s="23">
        <v>3</v>
      </c>
      <c r="I4" t="s" s="24">
        <v>4</v>
      </c>
      <c r="J4" t="s" s="24">
        <v>5</v>
      </c>
      <c r="K4" t="s" s="25">
        <v>6</v>
      </c>
      <c r="L4" t="s" s="25">
        <v>7</v>
      </c>
      <c r="M4" t="s" s="25">
        <v>8</v>
      </c>
      <c r="N4" t="s" s="26">
        <v>9</v>
      </c>
      <c r="O4" s="27"/>
      <c r="P4" s="28"/>
      <c r="Q4" s="25"/>
      <c r="R4" s="25"/>
      <c r="S4" s="29"/>
      <c r="T4" t="s" s="30">
        <v>10</v>
      </c>
      <c r="U4" t="s" s="31">
        <v>11</v>
      </c>
      <c r="V4" t="s" s="25">
        <v>12</v>
      </c>
      <c r="W4" t="s" s="25">
        <v>13</v>
      </c>
      <c r="X4" t="s" s="25">
        <v>14</v>
      </c>
      <c r="Y4" t="s" s="26">
        <v>15</v>
      </c>
      <c r="Z4" t="s" s="32">
        <v>16</v>
      </c>
      <c r="AA4" s="33"/>
      <c r="AB4" t="s" s="34">
        <v>17</v>
      </c>
      <c r="AC4" s="19"/>
      <c r="AD4" t="s" s="35">
        <v>18</v>
      </c>
      <c r="AE4" s="3"/>
      <c r="AF4" s="3"/>
    </row>
    <row r="5" ht="14.5" customHeight="1">
      <c r="A5" s="36"/>
      <c r="B5" s="36"/>
      <c r="C5" s="36"/>
      <c r="D5" s="36"/>
      <c r="E5" s="36"/>
      <c r="F5" s="36"/>
      <c r="G5" s="37"/>
      <c r="H5" s="38"/>
      <c r="I5" s="39"/>
      <c r="J5" s="39"/>
      <c r="K5" s="39"/>
      <c r="L5" s="39"/>
      <c r="M5" s="39"/>
      <c r="N5" s="40"/>
      <c r="O5" s="41"/>
      <c r="P5" s="42"/>
      <c r="Q5" s="39"/>
      <c r="R5" s="39"/>
      <c r="S5" s="43"/>
      <c r="T5" s="44"/>
      <c r="U5" s="38"/>
      <c r="V5" s="39"/>
      <c r="W5" s="39"/>
      <c r="X5" s="39"/>
      <c r="Y5" s="40"/>
      <c r="Z5" s="45"/>
      <c r="AA5" s="46"/>
      <c r="AB5" s="47"/>
      <c r="AC5" s="19"/>
      <c r="AD5" t="s" s="48">
        <v>0</v>
      </c>
      <c r="AE5" s="3"/>
      <c r="AF5" s="3"/>
    </row>
    <row r="6" ht="14.5" customHeight="1">
      <c r="A6" s="49"/>
      <c r="B6" t="s" s="49">
        <v>19</v>
      </c>
      <c r="C6" s="49"/>
      <c r="D6" s="49"/>
      <c r="E6" s="49"/>
      <c r="F6" s="49"/>
      <c r="G6" s="50"/>
      <c r="H6" s="51">
        <f>'Unrestricted Net Assets byClass'!F12</f>
        <v>0</v>
      </c>
      <c r="I6" s="51">
        <f>'Unrestricted Net Assets byClass'!J12</f>
        <v>9476.75</v>
      </c>
      <c r="J6" s="51">
        <f>'Unrestricted Net Assets byClass'!R12</f>
        <v>20603.39</v>
      </c>
      <c r="K6" s="51">
        <f>'Unrestricted Net Assets byClass'!V12</f>
        <v>2500</v>
      </c>
      <c r="L6" s="52">
        <f>'Unrestricted Net Assets byClass'!AH12</f>
        <v>256</v>
      </c>
      <c r="M6" s="53">
        <f>'Unrestricted Net Assets byClass'!AT12</f>
        <v>15000</v>
      </c>
      <c r="N6" s="43">
        <f>'Unrestricted Net Assets byClass'!Z12</f>
        <v>0</v>
      </c>
      <c r="O6" s="54">
        <f>SUM(H6:N6)</f>
        <v>47836.14</v>
      </c>
      <c r="P6" s="55"/>
      <c r="Q6" s="53"/>
      <c r="R6" s="53"/>
      <c r="S6" s="43"/>
      <c r="T6" s="56">
        <f>SUM(O6:R6)</f>
        <v>47836.14</v>
      </c>
      <c r="U6" s="52">
        <f>'Restricted Net Assets by Class'!F9</f>
        <v>0</v>
      </c>
      <c r="V6" s="53">
        <f>'Restricted Net Assets by Class'!N9</f>
        <v>1452</v>
      </c>
      <c r="W6" s="53">
        <f>'Restricted Net Assets by Class'!R9</f>
        <v>0</v>
      </c>
      <c r="X6" s="53">
        <v>0</v>
      </c>
      <c r="Y6" s="43">
        <f>'Restricted Net Assets by Class'!V9</f>
        <v>0</v>
      </c>
      <c r="Z6" s="57">
        <f>SUM(U6:Y6)</f>
        <v>1452</v>
      </c>
      <c r="AA6" s="58"/>
      <c r="AB6" s="59">
        <f>Z6+O6</f>
        <v>49288.14</v>
      </c>
      <c r="AC6" s="19"/>
      <c r="AD6" t="s" s="60">
        <v>20</v>
      </c>
      <c r="AE6" s="3"/>
      <c r="AF6" s="3"/>
    </row>
    <row r="7" ht="15" customHeight="1">
      <c r="A7" s="49"/>
      <c r="B7" t="s" s="49">
        <v>21</v>
      </c>
      <c r="C7" s="49"/>
      <c r="D7" s="49"/>
      <c r="E7" s="49"/>
      <c r="F7" s="49"/>
      <c r="G7" s="50"/>
      <c r="H7" s="61">
        <f>'Unrestricted Net Assets byClass'!F29</f>
        <v>2316.56</v>
      </c>
      <c r="I7" s="61">
        <f>'Unrestricted Net Assets byClass'!J29</f>
        <v>9648.15</v>
      </c>
      <c r="J7" s="61">
        <f>'Unrestricted Net Assets byClass'!R29</f>
        <v>8909.639999999999</v>
      </c>
      <c r="K7" s="61">
        <f>'Unrestricted Net Assets byClass'!V29</f>
        <v>8269.33</v>
      </c>
      <c r="L7" s="62">
        <f>'Unrestricted Net Assets byClass'!AH29</f>
        <v>1915.35</v>
      </c>
      <c r="M7" s="63">
        <f>'Unrestricted Net Assets byClass'!AT29</f>
        <v>0</v>
      </c>
      <c r="N7" s="64">
        <f>'Unrestricted Net Assets byClass'!Z29</f>
        <v>2657.65</v>
      </c>
      <c r="O7" s="65">
        <f>SUM(H7:N7)</f>
        <v>33716.68</v>
      </c>
      <c r="P7" s="66"/>
      <c r="Q7" s="63"/>
      <c r="R7" s="63"/>
      <c r="S7" s="64"/>
      <c r="T7" s="67">
        <f>SUM(O7:R7)</f>
        <v>33716.68</v>
      </c>
      <c r="U7" s="62">
        <f>'Restricted Net Assets by Class'!F25</f>
        <v>9198.16</v>
      </c>
      <c r="V7" s="63">
        <f>'Restricted Net Assets by Class'!N25</f>
        <v>8734.49</v>
      </c>
      <c r="W7" s="63">
        <f>'Restricted Net Assets by Class'!R25</f>
        <v>7672.41</v>
      </c>
      <c r="X7" s="63">
        <f>'Restricted Net Assets by Class'!AH25</f>
        <v>0</v>
      </c>
      <c r="Y7" s="64">
        <f>'Restricted Net Assets by Class'!V25</f>
        <v>6545</v>
      </c>
      <c r="Z7" s="68">
        <f>SUM(U7:Y7)</f>
        <v>32150.06</v>
      </c>
      <c r="AA7" s="58"/>
      <c r="AB7" s="69">
        <f>Z7+O7</f>
        <v>65866.740000000005</v>
      </c>
      <c r="AC7" s="19"/>
      <c r="AD7" t="s" s="60">
        <v>22</v>
      </c>
      <c r="AE7" s="3"/>
      <c r="AF7" s="3"/>
    </row>
    <row r="8" ht="14.5" customHeight="1">
      <c r="A8" s="49"/>
      <c r="B8" t="s" s="49">
        <v>23</v>
      </c>
      <c r="C8" s="49"/>
      <c r="D8" s="49"/>
      <c r="E8" s="49"/>
      <c r="F8" s="49"/>
      <c r="G8" s="49"/>
      <c r="H8" s="39">
        <f>ROUND(H5+H6-H7,5)</f>
        <v>-2316.56</v>
      </c>
      <c r="I8" s="39">
        <f>ROUND(I5+I6-I7,5)</f>
        <v>-171.4</v>
      </c>
      <c r="J8" s="39">
        <f>ROUND(J5+J6-J7,5)</f>
        <v>11693.75</v>
      </c>
      <c r="K8" s="39">
        <f>ROUND(K5+K6-K7,5)</f>
        <v>-5769.33</v>
      </c>
      <c r="L8" s="39">
        <f>ROUND(L5+L6-L7,5)</f>
        <v>-1659.35</v>
      </c>
      <c r="M8" s="39">
        <f>ROUND(M5+M6-M7,5)</f>
        <v>15000</v>
      </c>
      <c r="N8" s="40">
        <f>ROUND(N5+N6-N7,5)</f>
        <v>-2657.65</v>
      </c>
      <c r="O8" s="41">
        <f>ROUND(O5+O6-O7,5)</f>
        <v>14119.46</v>
      </c>
      <c r="P8" s="42"/>
      <c r="Q8" s="39"/>
      <c r="R8" s="39"/>
      <c r="S8" s="40"/>
      <c r="T8" s="44">
        <f>T6-T7</f>
        <v>14119.46</v>
      </c>
      <c r="U8" s="38">
        <f>ROUND(U5+U6-U7,5)</f>
        <v>-9198.16</v>
      </c>
      <c r="V8" s="39">
        <f>ROUND(V5+V6-V7,5)</f>
        <v>-7282.49</v>
      </c>
      <c r="W8" s="39">
        <f>ROUND(W5+W6-W7,5)</f>
        <v>-7672.41</v>
      </c>
      <c r="X8" s="39">
        <f>ROUND(X5+X6-X7,5)</f>
        <v>0</v>
      </c>
      <c r="Y8" s="40">
        <f>ROUND(Y5+Y6-Y7,5)</f>
        <v>-6545</v>
      </c>
      <c r="Z8" s="70">
        <f>Z6-Z7</f>
        <v>-30698.06</v>
      </c>
      <c r="AA8" s="58">
        <f>SUM(U8:Z8)</f>
        <v>-61396.12</v>
      </c>
      <c r="AB8" s="71">
        <f>Z8+O8</f>
        <v>-16578.6</v>
      </c>
      <c r="AC8" s="19"/>
      <c r="AD8" s="72"/>
      <c r="AE8" s="3"/>
      <c r="AF8" s="3"/>
    </row>
    <row r="9" ht="14.5" customHeight="1">
      <c r="A9" t="s" s="73">
        <v>24</v>
      </c>
      <c r="B9" s="49"/>
      <c r="C9" s="49"/>
      <c r="D9" s="49"/>
      <c r="E9" s="49"/>
      <c r="F9" s="49"/>
      <c r="G9" s="50"/>
      <c r="H9" s="52"/>
      <c r="I9" s="53"/>
      <c r="J9" s="53"/>
      <c r="K9" s="53"/>
      <c r="L9" s="53"/>
      <c r="M9" s="53"/>
      <c r="N9" s="43"/>
      <c r="O9" s="54"/>
      <c r="P9" s="55"/>
      <c r="Q9" s="53"/>
      <c r="R9" s="53"/>
      <c r="S9" s="43"/>
      <c r="T9" s="56"/>
      <c r="U9" s="52"/>
      <c r="V9" s="53"/>
      <c r="W9" s="53"/>
      <c r="X9" s="53"/>
      <c r="Y9" s="43"/>
      <c r="Z9" s="57"/>
      <c r="AA9" s="58"/>
      <c r="AB9" s="59">
        <f>Z9+T9</f>
        <v>0</v>
      </c>
      <c r="AC9" s="19"/>
      <c r="AD9" s="3"/>
      <c r="AE9" s="3"/>
      <c r="AF9" s="3"/>
    </row>
    <row r="10" ht="14.5" customHeight="1">
      <c r="A10" s="74"/>
      <c r="B10" s="75"/>
      <c r="C10" s="75"/>
      <c r="D10" s="75"/>
      <c r="E10" s="75"/>
      <c r="F10" s="75"/>
      <c r="G10" s="75"/>
      <c r="H10" s="53"/>
      <c r="I10" s="53"/>
      <c r="J10" s="53"/>
      <c r="K10" s="53"/>
      <c r="L10" s="53"/>
      <c r="M10" s="53"/>
      <c r="N10" s="43"/>
      <c r="O10" s="54"/>
      <c r="P10" s="55"/>
      <c r="Q10" s="53"/>
      <c r="R10" s="53"/>
      <c r="S10" s="43"/>
      <c r="T10" s="56"/>
      <c r="U10" s="52"/>
      <c r="V10" s="53"/>
      <c r="W10" s="53"/>
      <c r="X10" s="53"/>
      <c r="Y10" s="43"/>
      <c r="Z10" s="57"/>
      <c r="AA10" s="58"/>
      <c r="AB10" s="59"/>
      <c r="AC10" s="19"/>
      <c r="AD10" s="3"/>
      <c r="AE10" s="3"/>
      <c r="AF10" s="3"/>
    </row>
    <row r="11" ht="10.5" customHeight="1">
      <c r="A11" t="s" s="76">
        <v>25</v>
      </c>
      <c r="B11" s="77"/>
      <c r="C11" s="77"/>
      <c r="D11" s="77"/>
      <c r="E11" s="77"/>
      <c r="F11" s="77"/>
      <c r="G11" s="78"/>
      <c r="H11" s="79"/>
      <c r="I11" s="80"/>
      <c r="J11" s="80"/>
      <c r="K11" s="80"/>
      <c r="L11" s="80"/>
      <c r="M11" s="80"/>
      <c r="N11" s="81"/>
      <c r="O11" s="82"/>
      <c r="P11" s="79"/>
      <c r="Q11" s="80"/>
      <c r="R11" s="80"/>
      <c r="S11" s="81"/>
      <c r="T11" s="83"/>
      <c r="U11" s="84"/>
      <c r="V11" s="80"/>
      <c r="W11" s="80"/>
      <c r="X11" s="80"/>
      <c r="Y11" s="81"/>
      <c r="Z11" s="85"/>
      <c r="AA11" s="58"/>
      <c r="AB11" s="86">
        <f>Z11+T11</f>
        <v>0</v>
      </c>
      <c r="AC11" s="19"/>
      <c r="AD11" s="3"/>
      <c r="AE11" s="3"/>
      <c r="AF11" s="3"/>
    </row>
    <row r="12" ht="10.5" customHeight="1">
      <c r="A12" s="87"/>
      <c r="B12" t="s" s="88">
        <v>26</v>
      </c>
      <c r="C12" s="77"/>
      <c r="D12" s="77"/>
      <c r="E12" s="77"/>
      <c r="F12" s="77"/>
      <c r="G12" s="77"/>
      <c r="H12" s="79"/>
      <c r="I12" s="80"/>
      <c r="J12" s="80"/>
      <c r="K12" s="80"/>
      <c r="L12" s="80"/>
      <c r="M12" s="80"/>
      <c r="N12" s="81"/>
      <c r="O12" s="82"/>
      <c r="P12" s="79"/>
      <c r="Q12" s="80"/>
      <c r="R12" s="80"/>
      <c r="S12" s="81"/>
      <c r="T12" s="83"/>
      <c r="U12" s="84"/>
      <c r="V12" s="80"/>
      <c r="W12" s="80"/>
      <c r="X12" s="80"/>
      <c r="Y12" s="81"/>
      <c r="Z12" s="85"/>
      <c r="AA12" s="58"/>
      <c r="AB12" s="86">
        <f>Z12+T12</f>
        <v>0</v>
      </c>
      <c r="AC12" s="19"/>
      <c r="AD12" s="3"/>
      <c r="AE12" s="3"/>
      <c r="AF12" s="3"/>
    </row>
    <row r="13" ht="10.5" customHeight="1">
      <c r="A13" s="87"/>
      <c r="B13" s="77"/>
      <c r="C13" s="77"/>
      <c r="D13" s="77"/>
      <c r="E13" s="77"/>
      <c r="F13" s="77"/>
      <c r="G13" s="77"/>
      <c r="H13" s="79"/>
      <c r="I13" s="80"/>
      <c r="J13" s="80"/>
      <c r="K13" s="80"/>
      <c r="L13" s="80"/>
      <c r="M13" s="80"/>
      <c r="N13" s="81"/>
      <c r="O13" s="82"/>
      <c r="P13" s="79"/>
      <c r="Q13" s="80"/>
      <c r="R13" s="80"/>
      <c r="S13" s="81"/>
      <c r="T13" s="83"/>
      <c r="U13" s="84"/>
      <c r="V13" s="80"/>
      <c r="W13" s="80"/>
      <c r="X13" s="80"/>
      <c r="Y13" s="81"/>
      <c r="Z13" s="85"/>
      <c r="AA13" s="58"/>
      <c r="AB13" s="86">
        <f>Z13+T13</f>
        <v>0</v>
      </c>
      <c r="AC13" s="19"/>
      <c r="AD13" s="3"/>
      <c r="AE13" s="3"/>
      <c r="AF13" s="3"/>
    </row>
    <row r="14" ht="10.5" customHeight="1">
      <c r="A14" s="87"/>
      <c r="B14" s="77"/>
      <c r="C14" s="77"/>
      <c r="D14" s="77"/>
      <c r="E14" s="77"/>
      <c r="F14" s="77"/>
      <c r="G14" s="77"/>
      <c r="H14" s="89"/>
      <c r="I14" s="90"/>
      <c r="J14" s="90"/>
      <c r="K14" s="90"/>
      <c r="L14" s="90"/>
      <c r="M14" s="90"/>
      <c r="N14" s="91"/>
      <c r="O14" s="92"/>
      <c r="P14" s="89"/>
      <c r="Q14" s="90"/>
      <c r="R14" s="90"/>
      <c r="S14" s="81"/>
      <c r="T14" s="93"/>
      <c r="U14" s="94"/>
      <c r="V14" s="90"/>
      <c r="W14" s="90"/>
      <c r="X14" s="90"/>
      <c r="Y14" s="91"/>
      <c r="Z14" s="95"/>
      <c r="AA14" s="96"/>
      <c r="AB14" s="97">
        <f>Z14+T14</f>
        <v>0</v>
      </c>
      <c r="AC14" s="19"/>
      <c r="AD14" s="3"/>
      <c r="AE14" s="3"/>
      <c r="AF14" s="3"/>
    </row>
    <row r="15" ht="11" customHeight="1">
      <c r="A15" s="98"/>
      <c r="B15" t="s" s="99">
        <v>27</v>
      </c>
      <c r="C15" s="99"/>
      <c r="D15" s="99"/>
      <c r="E15" s="99"/>
      <c r="F15" s="99"/>
      <c r="G15" s="99"/>
      <c r="H15" s="100">
        <f>SUM(H8:H9)</f>
        <v>-2316.56</v>
      </c>
      <c r="I15" s="100">
        <f>SUM(I8:I9)</f>
        <v>-171.4</v>
      </c>
      <c r="J15" s="100">
        <f>SUM(J8:J9)</f>
        <v>11693.75</v>
      </c>
      <c r="K15" s="100">
        <f>SUM(K8:K9)</f>
        <v>-5769.33</v>
      </c>
      <c r="L15" s="100">
        <f>SUM(L8:L9)</f>
        <v>-1659.35</v>
      </c>
      <c r="M15" s="100">
        <f>SUM(M8:M9)</f>
        <v>15000</v>
      </c>
      <c r="N15" s="101">
        <f>SUM(N8:N9)</f>
        <v>-2657.65</v>
      </c>
      <c r="O15" s="102">
        <f>O8</f>
        <v>14119.46</v>
      </c>
      <c r="P15" s="103"/>
      <c r="Q15" s="100">
        <f>SUM(Q8:Q14)</f>
        <v>0</v>
      </c>
      <c r="R15" s="100">
        <f>SUM(R8:R14)</f>
        <v>0</v>
      </c>
      <c r="S15" s="81"/>
      <c r="T15" s="104">
        <f>SUM(T8:T14)</f>
        <v>14119.46</v>
      </c>
      <c r="U15" s="105">
        <f>SUM(U8:U14)</f>
        <v>-9198.16</v>
      </c>
      <c r="V15" s="106">
        <f>SUM(V8:V14)</f>
        <v>-7282.49</v>
      </c>
      <c r="W15" s="106">
        <f>SUM(W8:W14)</f>
        <v>-7672.41</v>
      </c>
      <c r="X15" s="106">
        <f>SUM(X8:X14)</f>
        <v>0</v>
      </c>
      <c r="Y15" s="107">
        <f>SUM(Y8:Y14)</f>
        <v>-6545</v>
      </c>
      <c r="Z15" s="108">
        <f>SUM(Z8:Z14)</f>
        <v>-30698.06</v>
      </c>
      <c r="AA15" s="109"/>
      <c r="AB15" s="110">
        <f>SUM(AB8:AB14)</f>
        <v>-16578.6</v>
      </c>
      <c r="AC15" s="19"/>
      <c r="AD15" s="3"/>
      <c r="AE15" s="3"/>
      <c r="AF15" s="3"/>
    </row>
    <row r="16" ht="10.5" customHeight="1">
      <c r="A16" t="s" s="111">
        <v>28</v>
      </c>
      <c r="B16" s="112"/>
      <c r="C16" s="112"/>
      <c r="D16" s="112"/>
      <c r="E16" s="112"/>
      <c r="F16" s="112"/>
      <c r="G16" s="113"/>
      <c r="H16" s="114"/>
      <c r="I16" s="115"/>
      <c r="J16" s="115"/>
      <c r="K16" s="115"/>
      <c r="L16" s="115"/>
      <c r="M16" s="115"/>
      <c r="N16" s="116"/>
      <c r="O16" s="117">
        <v>66428.44</v>
      </c>
      <c r="P16" s="118"/>
      <c r="Q16" s="115">
        <v>13736.3</v>
      </c>
      <c r="R16" s="115">
        <v>66269.03</v>
      </c>
      <c r="S16" s="81"/>
      <c r="T16" s="119">
        <f>SUM(O16:S16)</f>
        <v>146433.77</v>
      </c>
      <c r="U16" s="120">
        <v>72948.95</v>
      </c>
      <c r="V16" s="121">
        <v>49268.88</v>
      </c>
      <c r="W16" s="121">
        <v>35599.19</v>
      </c>
      <c r="X16" s="121">
        <v>38298.28</v>
      </c>
      <c r="Y16" s="122">
        <v>0</v>
      </c>
      <c r="Z16" s="123">
        <f>SUM(U16:Y16)</f>
        <v>196115.3</v>
      </c>
      <c r="AA16" s="124"/>
      <c r="AB16" s="125">
        <f>T16+Z16</f>
        <v>342549.07</v>
      </c>
      <c r="AC16" s="19"/>
      <c r="AD16" s="3"/>
      <c r="AE16" s="3"/>
      <c r="AF16" s="3"/>
    </row>
    <row r="17" ht="10.5" customHeight="1">
      <c r="A17" t="s" s="111">
        <v>29</v>
      </c>
      <c r="B17" s="112"/>
      <c r="C17" s="112"/>
      <c r="D17" s="112"/>
      <c r="E17" s="112"/>
      <c r="F17" s="112"/>
      <c r="G17" s="113"/>
      <c r="H17" s="94"/>
      <c r="I17" s="90"/>
      <c r="J17" s="90"/>
      <c r="K17" s="90"/>
      <c r="L17" s="90"/>
      <c r="M17" s="90"/>
      <c r="N17" s="91"/>
      <c r="O17" s="92"/>
      <c r="P17" s="89"/>
      <c r="Q17" s="90"/>
      <c r="R17" s="90"/>
      <c r="S17" s="81"/>
      <c r="T17" s="93">
        <v>0</v>
      </c>
      <c r="U17" s="94"/>
      <c r="V17" s="90"/>
      <c r="W17" s="90"/>
      <c r="X17" s="90"/>
      <c r="Y17" s="91"/>
      <c r="Z17" s="95">
        <f>SUM(U17:X17)</f>
        <v>0</v>
      </c>
      <c r="AA17" s="58"/>
      <c r="AB17" s="97">
        <f>T17+Z17</f>
        <v>0</v>
      </c>
      <c r="AC17" s="19"/>
      <c r="AD17" s="3"/>
      <c r="AE17" s="3"/>
      <c r="AF17" s="3"/>
    </row>
    <row r="18" ht="10.5" customHeight="1">
      <c r="A18" t="s" s="111">
        <v>30</v>
      </c>
      <c r="B18" s="112"/>
      <c r="C18" s="112"/>
      <c r="D18" s="112"/>
      <c r="E18" s="112"/>
      <c r="F18" s="112"/>
      <c r="G18" s="113"/>
      <c r="H18" s="120"/>
      <c r="I18" s="121"/>
      <c r="J18" s="121"/>
      <c r="K18" s="121"/>
      <c r="L18" s="121"/>
      <c r="M18" s="121"/>
      <c r="N18" s="122"/>
      <c r="O18" s="126">
        <f>SUM(O16:O17)</f>
        <v>66428.44</v>
      </c>
      <c r="P18" s="127"/>
      <c r="Q18" s="121">
        <f>SUM(Q16:Q17)</f>
        <v>13736.3</v>
      </c>
      <c r="R18" s="121">
        <f>SUM(R16:R17)</f>
        <v>66269.03</v>
      </c>
      <c r="S18" s="81"/>
      <c r="T18" s="128">
        <f>SUM(T16:T17)</f>
        <v>146433.77</v>
      </c>
      <c r="U18" s="120">
        <f>SUM(U16:U17)</f>
        <v>72948.95</v>
      </c>
      <c r="V18" s="121">
        <f>SUM(V16:V17)</f>
        <v>49268.88</v>
      </c>
      <c r="W18" s="121">
        <v>35599.19</v>
      </c>
      <c r="X18" s="121">
        <v>38268.88</v>
      </c>
      <c r="Y18" s="122">
        <v>0</v>
      </c>
      <c r="Z18" s="129">
        <f>SUM(Z16:Z17)</f>
        <v>196115.3</v>
      </c>
      <c r="AA18" s="58"/>
      <c r="AB18" s="125">
        <f>T18+Z18</f>
        <v>342549.07</v>
      </c>
      <c r="AC18" s="19"/>
      <c r="AD18" s="3"/>
      <c r="AE18" s="3"/>
      <c r="AF18" s="3"/>
    </row>
    <row r="19" ht="11" customHeight="1">
      <c r="A19" t="s" s="111">
        <v>31</v>
      </c>
      <c r="B19" s="112"/>
      <c r="C19" s="112"/>
      <c r="D19" s="112"/>
      <c r="E19" s="112"/>
      <c r="F19" s="112"/>
      <c r="G19" s="113"/>
      <c r="H19" s="130"/>
      <c r="I19" s="131"/>
      <c r="J19" s="131"/>
      <c r="K19" s="131"/>
      <c r="L19" s="131"/>
      <c r="M19" s="131"/>
      <c r="N19" s="132"/>
      <c r="O19" s="133">
        <f>O15</f>
        <v>14119.46</v>
      </c>
      <c r="P19" s="134"/>
      <c r="Q19" s="131">
        <f>Q15</f>
        <v>0</v>
      </c>
      <c r="R19" s="131">
        <f>R15</f>
        <v>0</v>
      </c>
      <c r="S19" s="81"/>
      <c r="T19" s="93">
        <f>T15</f>
        <v>14119.46</v>
      </c>
      <c r="U19" s="130">
        <f>U15</f>
        <v>-9198.16</v>
      </c>
      <c r="V19" s="131">
        <f>V15</f>
        <v>-7282.49</v>
      </c>
      <c r="W19" s="131">
        <f>W15</f>
        <v>-7672.41</v>
      </c>
      <c r="X19" s="131">
        <f>X15</f>
        <v>0</v>
      </c>
      <c r="Y19" s="132">
        <f>Y15</f>
        <v>-6545</v>
      </c>
      <c r="Z19" s="95">
        <f>Z15</f>
        <v>-30698.06</v>
      </c>
      <c r="AA19" s="58"/>
      <c r="AB19" s="97">
        <f>Z19+T19</f>
        <v>-16578.6</v>
      </c>
      <c r="AC19" s="19"/>
      <c r="AD19" s="3"/>
      <c r="AE19" s="3"/>
      <c r="AF19" s="3"/>
    </row>
    <row r="20" ht="11" customHeight="1">
      <c r="A20" t="s" s="111">
        <v>32</v>
      </c>
      <c r="B20" s="112"/>
      <c r="C20" s="112"/>
      <c r="D20" s="112"/>
      <c r="E20" s="112"/>
      <c r="F20" s="112"/>
      <c r="G20" s="113"/>
      <c r="H20" s="135"/>
      <c r="I20" s="136"/>
      <c r="J20" s="136"/>
      <c r="K20" s="136"/>
      <c r="L20" s="136"/>
      <c r="M20" s="136"/>
      <c r="N20" s="137"/>
      <c r="O20" s="138">
        <f>O18+O19</f>
        <v>80547.899999999994</v>
      </c>
      <c r="P20" s="139"/>
      <c r="Q20" s="136">
        <f>SUM(Q18:Q19)</f>
        <v>13736.3</v>
      </c>
      <c r="R20" s="136">
        <f>SUM(R18:R19)</f>
        <v>66269.03</v>
      </c>
      <c r="S20" s="81"/>
      <c r="T20" s="140">
        <f>SUM(T18:T19)</f>
        <v>160553.23</v>
      </c>
      <c r="U20" s="135">
        <f>SUM(U18:U19)</f>
        <v>63750.79</v>
      </c>
      <c r="V20" s="136">
        <f>SUM(V18:V19)</f>
        <v>41986.39</v>
      </c>
      <c r="W20" s="136">
        <f>SUM(W18:W19)</f>
        <v>27926.78</v>
      </c>
      <c r="X20" s="136">
        <f>SUM(X18:X19)</f>
        <v>38268.88</v>
      </c>
      <c r="Y20" s="137">
        <f>SUM(Y18:Y19)</f>
        <v>-6545</v>
      </c>
      <c r="Z20" s="141">
        <f>SUM(Z18:Z19)</f>
        <v>165417.24</v>
      </c>
      <c r="AA20" s="58"/>
      <c r="AB20" s="142">
        <f>SUM(AB18:AB19)</f>
        <v>325970.47</v>
      </c>
      <c r="AC20" s="19"/>
      <c r="AD20" s="3"/>
      <c r="AE20" s="3"/>
      <c r="AF20" s="3"/>
    </row>
    <row r="21" ht="14.5" customHeight="1">
      <c r="A21" s="2"/>
      <c r="B21" s="2"/>
      <c r="C21" s="2"/>
      <c r="D21" s="2"/>
      <c r="E21" s="2"/>
      <c r="F21" s="2"/>
      <c r="G21" s="2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4"/>
      <c r="T21" s="145"/>
      <c r="U21" s="146"/>
      <c r="V21" s="146"/>
      <c r="W21" s="146"/>
      <c r="X21" s="146"/>
      <c r="Y21" s="146"/>
      <c r="Z21" s="147"/>
      <c r="AA21" s="3"/>
      <c r="AB21" s="148"/>
      <c r="AC21" s="3"/>
      <c r="AD21" s="149"/>
      <c r="AE21" s="3"/>
      <c r="AF21" s="3"/>
    </row>
    <row r="22" ht="14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3"/>
      <c r="AA22" s="3"/>
      <c r="AB22" s="150"/>
      <c r="AC22" s="3"/>
      <c r="AD22" s="151"/>
      <c r="AE22" s="3"/>
      <c r="AF22" s="3"/>
    </row>
    <row r="23" ht="14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152">
        <v>97126.5</v>
      </c>
      <c r="U23" t="s" s="49">
        <v>1</v>
      </c>
      <c r="V23" s="2"/>
      <c r="W23" s="2"/>
      <c r="X23" s="2"/>
      <c r="Y23" s="2"/>
      <c r="Z23" s="153">
        <v>41986.39</v>
      </c>
      <c r="AA23" s="3"/>
      <c r="AB23" t="s" s="154">
        <v>12</v>
      </c>
      <c r="AC23" s="3"/>
      <c r="AD23" s="3"/>
      <c r="AE23" s="3"/>
      <c r="AF23" s="3"/>
    </row>
    <row r="24" ht="14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152">
        <v>66269.03</v>
      </c>
      <c r="U24" t="s" s="49">
        <v>33</v>
      </c>
      <c r="V24" s="2"/>
      <c r="W24" s="2"/>
      <c r="X24" s="2"/>
      <c r="Y24" s="2"/>
      <c r="Z24" s="153">
        <v>38298.28</v>
      </c>
      <c r="AA24" s="3"/>
      <c r="AB24" t="s" s="154">
        <v>34</v>
      </c>
      <c r="AC24" s="3"/>
      <c r="AD24" s="3"/>
      <c r="AE24" s="3"/>
      <c r="AF24" s="3"/>
    </row>
    <row r="25" ht="14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152">
        <v>13736.3</v>
      </c>
      <c r="U25" t="s" s="49">
        <v>35</v>
      </c>
      <c r="V25" s="2"/>
      <c r="W25" s="2"/>
      <c r="X25" s="2"/>
      <c r="Y25" s="2"/>
      <c r="Z25" s="153">
        <v>27926.78</v>
      </c>
      <c r="AA25" s="3"/>
      <c r="AB25" t="s" s="154">
        <v>13</v>
      </c>
      <c r="AC25" s="3"/>
      <c r="AD25" s="3"/>
      <c r="AE25" s="3"/>
      <c r="AF25" s="3"/>
    </row>
    <row r="26" ht="14.5" customHeight="1">
      <c r="A26" s="2"/>
      <c r="B26" s="2"/>
      <c r="C26" s="2"/>
      <c r="D26" s="2"/>
      <c r="E26" s="2"/>
      <c r="F26" s="155"/>
      <c r="G26" s="155"/>
      <c r="H26" s="155"/>
      <c r="I26" s="155"/>
      <c r="J26" s="155"/>
      <c r="K26" s="155"/>
      <c r="L26" s="2"/>
      <c r="M26" s="2"/>
      <c r="N26" s="2"/>
      <c r="O26" s="2"/>
      <c r="P26" s="2"/>
      <c r="Q26" s="2"/>
      <c r="R26" s="2"/>
      <c r="S26" s="2"/>
      <c r="T26" s="156">
        <v>-16578.6</v>
      </c>
      <c r="U26" t="s" s="157">
        <v>36</v>
      </c>
      <c r="V26" s="2"/>
      <c r="W26" s="2"/>
      <c r="X26" s="2"/>
      <c r="Y26" s="2"/>
      <c r="Z26" s="153">
        <v>-6545</v>
      </c>
      <c r="AA26" s="3"/>
      <c r="AB26" t="s" s="154">
        <v>37</v>
      </c>
      <c r="AC26" s="6"/>
      <c r="AD26" s="3"/>
      <c r="AE26" s="3"/>
      <c r="AF26" s="3"/>
    </row>
    <row r="27" ht="1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158">
        <f>SUM(T23:T26)</f>
        <v>160553.23</v>
      </c>
      <c r="U27" t="s" s="159">
        <v>38</v>
      </c>
      <c r="V27" s="2"/>
      <c r="W27" s="2"/>
      <c r="X27" s="2"/>
      <c r="Y27" s="2"/>
      <c r="Z27" s="160">
        <v>63750.79</v>
      </c>
      <c r="AA27" s="6"/>
      <c r="AB27" t="s" s="161">
        <v>11</v>
      </c>
      <c r="AC27" s="162"/>
      <c r="AD27" s="3"/>
      <c r="AE27" s="3"/>
      <c r="AF27" s="3"/>
    </row>
    <row r="28" ht="15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163"/>
      <c r="T28" s="164">
        <f>T20-T27</f>
        <v>0</v>
      </c>
      <c r="U28" t="s" s="165">
        <v>39</v>
      </c>
      <c r="V28" s="166"/>
      <c r="W28" s="2"/>
      <c r="X28" s="2"/>
      <c r="Y28" s="2"/>
      <c r="Z28" s="167">
        <f>SUM(Z23:Z27)</f>
        <v>165417.24</v>
      </c>
      <c r="AA28" s="162"/>
      <c r="AB28" t="s" s="168">
        <v>40</v>
      </c>
      <c r="AC28" s="147"/>
      <c r="AD28" s="3"/>
      <c r="AE28" s="169">
        <v>325970.47</v>
      </c>
      <c r="AF28" t="s" s="170">
        <v>41</v>
      </c>
    </row>
    <row r="29" ht="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171"/>
      <c r="U29" s="171"/>
      <c r="V29" s="2"/>
      <c r="W29" s="2"/>
      <c r="X29" s="2"/>
      <c r="Y29" s="163"/>
      <c r="Z29" s="172">
        <f>Z20-Z28</f>
        <v>0</v>
      </c>
      <c r="AA29" s="173"/>
      <c r="AB29" t="s" s="174">
        <v>39</v>
      </c>
      <c r="AC29" s="175"/>
      <c r="AD29" s="176"/>
      <c r="AE29" s="177">
        <f>AB20-AE28</f>
        <v>0</v>
      </c>
      <c r="AF29" t="s" s="178">
        <v>39</v>
      </c>
    </row>
  </sheetData>
  <mergeCells count="12">
    <mergeCell ref="A11:F11"/>
    <mergeCell ref="H3:L3"/>
    <mergeCell ref="U3:Z3"/>
    <mergeCell ref="A4:G4"/>
    <mergeCell ref="F26:K26"/>
    <mergeCell ref="B12:G12"/>
    <mergeCell ref="A19:G19"/>
    <mergeCell ref="A20:G20"/>
    <mergeCell ref="B15:G15"/>
    <mergeCell ref="A16:G16"/>
    <mergeCell ref="A17:G17"/>
    <mergeCell ref="A18:G18"/>
  </mergeCells>
  <pageMargins left="0.25" right="0.25" top="0.75" bottom="0.75" header="0.1" footer="0.3"/>
  <pageSetup firstPageNumber="1" fitToHeight="1" fitToWidth="1" scale="85" useFirstPageNumber="0" orientation="landscape" pageOrder="downThenOver"/>
  <headerFooter>
    <oddHeader>&amp;C&amp;"Arial,Bold"&amp;12&amp;K000000 July 1, 2019 - November 30, 2019
</oddHeader>
    <oddFooter>&amp;R&amp;"Calibri,Regular"&amp;11&amp;K000000&amp;"Arial,Bold"&amp;8&amp;P of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P220"/>
  <sheetViews>
    <sheetView workbookViewId="0" showGridLines="0" defaultGridColor="1"/>
  </sheetViews>
  <sheetFormatPr defaultColWidth="9.16667" defaultRowHeight="10.5" customHeight="1" outlineLevelRow="0" outlineLevelCol="0"/>
  <cols>
    <col min="1" max="6" width="2" style="179" customWidth="1"/>
    <col min="7" max="7" width="43.3516" style="179" customWidth="1"/>
    <col min="8" max="8" width="12.3516" style="179" customWidth="1"/>
    <col min="9" max="9" width="1.85156" style="179" customWidth="1"/>
    <col min="10" max="10" width="12.5" style="179" customWidth="1"/>
    <col min="11" max="11" width="1.85156" style="179" customWidth="1"/>
    <col min="12" max="12" width="11.5" style="179" customWidth="1"/>
    <col min="13" max="13" width="9.17188" style="179" customWidth="1"/>
    <col min="14" max="14" width="10.8516" style="179" customWidth="1"/>
    <col min="15" max="16" width="9.17188" style="179" customWidth="1"/>
    <col min="17" max="16384" width="9.17188" style="179" customWidth="1"/>
  </cols>
  <sheetData>
    <row r="1" ht="21.5" customHeight="1">
      <c r="A1" s="180"/>
      <c r="B1" s="180"/>
      <c r="C1" s="180"/>
      <c r="D1" s="180"/>
      <c r="E1" s="180"/>
      <c r="F1" s="180"/>
      <c r="G1" s="180"/>
      <c r="H1" t="s" s="181">
        <v>42</v>
      </c>
      <c r="I1" s="182"/>
      <c r="J1" t="s" s="183">
        <v>43</v>
      </c>
      <c r="K1" s="182"/>
      <c r="L1" t="s" s="184">
        <v>44</v>
      </c>
      <c r="M1" s="2"/>
      <c r="N1" s="2"/>
      <c r="O1" s="2"/>
      <c r="P1" s="2"/>
    </row>
    <row r="2" ht="11" customHeight="1">
      <c r="A2" s="49"/>
      <c r="B2" t="s" s="49">
        <v>45</v>
      </c>
      <c r="C2" s="49"/>
      <c r="D2" s="49"/>
      <c r="E2" s="49"/>
      <c r="F2" s="49"/>
      <c r="G2" s="49"/>
      <c r="H2" s="185"/>
      <c r="I2" s="186"/>
      <c r="J2" s="146"/>
      <c r="K2" s="2"/>
      <c r="L2" s="146"/>
      <c r="M2" s="2"/>
      <c r="N2" s="2"/>
      <c r="O2" s="2"/>
      <c r="P2" s="2"/>
    </row>
    <row r="3" ht="10.5" customHeight="1">
      <c r="A3" s="49"/>
      <c r="B3" s="49"/>
      <c r="C3" s="49"/>
      <c r="D3" t="s" s="49">
        <v>46</v>
      </c>
      <c r="E3" s="49"/>
      <c r="F3" s="49"/>
      <c r="G3" s="49"/>
      <c r="H3" s="80"/>
      <c r="I3" s="186"/>
      <c r="J3" s="2"/>
      <c r="K3" s="2"/>
      <c r="L3" s="2"/>
      <c r="M3" s="2"/>
      <c r="N3" s="2"/>
      <c r="O3" s="2"/>
      <c r="P3" s="2"/>
    </row>
    <row r="4" ht="10.5" customHeight="1">
      <c r="A4" s="49"/>
      <c r="B4" s="49"/>
      <c r="C4" s="49"/>
      <c r="D4" s="49"/>
      <c r="E4" t="s" s="49">
        <v>47</v>
      </c>
      <c r="F4" s="49"/>
      <c r="G4" s="49"/>
      <c r="H4" s="80"/>
      <c r="I4" s="186"/>
      <c r="J4" s="2"/>
      <c r="K4" s="2"/>
      <c r="L4" s="2"/>
      <c r="M4" s="2"/>
      <c r="N4" s="2"/>
      <c r="O4" s="2"/>
      <c r="P4" s="2"/>
    </row>
    <row r="5" ht="10.5" customHeight="1">
      <c r="A5" s="49"/>
      <c r="B5" s="49"/>
      <c r="C5" s="49"/>
      <c r="D5" s="49"/>
      <c r="E5" s="49"/>
      <c r="F5" t="s" s="49">
        <v>48</v>
      </c>
      <c r="G5" s="49"/>
      <c r="H5" s="80"/>
      <c r="I5" s="186"/>
      <c r="J5" s="2"/>
      <c r="K5" s="2"/>
      <c r="L5" s="2"/>
      <c r="M5" s="2"/>
      <c r="N5" s="2"/>
      <c r="O5" s="2"/>
      <c r="P5" s="2"/>
    </row>
    <row r="6" ht="11" customHeight="1">
      <c r="A6" s="49"/>
      <c r="B6" s="49"/>
      <c r="C6" s="49"/>
      <c r="D6" s="49"/>
      <c r="E6" s="49"/>
      <c r="F6" s="49"/>
      <c r="G6" t="s" s="49">
        <v>49</v>
      </c>
      <c r="H6" s="131">
        <v>8994</v>
      </c>
      <c r="I6" s="186"/>
      <c r="J6" s="131">
        <v>0</v>
      </c>
      <c r="K6" s="186"/>
      <c r="L6" s="187">
        <f>H6+J6</f>
        <v>8994</v>
      </c>
      <c r="M6" s="2"/>
      <c r="N6" s="2"/>
      <c r="O6" s="2"/>
      <c r="P6" s="2"/>
    </row>
    <row r="7" ht="10.5" customHeight="1">
      <c r="A7" s="49"/>
      <c r="B7" s="49"/>
      <c r="C7" s="49"/>
      <c r="D7" s="49"/>
      <c r="E7" s="49"/>
      <c r="F7" t="s" s="49">
        <v>50</v>
      </c>
      <c r="G7" s="49"/>
      <c r="H7" s="115">
        <f>ROUND(SUM(H5:H6),5)</f>
        <v>8994</v>
      </c>
      <c r="I7" s="186"/>
      <c r="J7" s="115">
        <f>ROUND(SUM(J5:J6),5)</f>
        <v>0</v>
      </c>
      <c r="K7" s="2"/>
      <c r="L7" s="188">
        <f>H7+J7</f>
        <v>8994</v>
      </c>
      <c r="M7" s="2"/>
      <c r="N7" s="2"/>
      <c r="O7" s="2"/>
      <c r="P7" s="2"/>
    </row>
    <row r="8" ht="10.5" customHeight="1">
      <c r="A8" s="49"/>
      <c r="B8" s="49"/>
      <c r="C8" s="49"/>
      <c r="D8" s="49"/>
      <c r="E8" s="49"/>
      <c r="F8" t="s" s="49">
        <v>51</v>
      </c>
      <c r="G8" s="49"/>
      <c r="H8" s="80">
        <v>0</v>
      </c>
      <c r="I8" s="186"/>
      <c r="J8" s="80">
        <v>1400</v>
      </c>
      <c r="K8" s="2"/>
      <c r="L8" s="186">
        <f>H8+J8</f>
        <v>1400</v>
      </c>
      <c r="M8" s="2"/>
      <c r="N8" s="2"/>
      <c r="O8" s="2"/>
      <c r="P8" s="2"/>
    </row>
    <row r="9" ht="10.5" customHeight="1">
      <c r="A9" s="49"/>
      <c r="B9" s="49"/>
      <c r="C9" s="49"/>
      <c r="D9" s="49"/>
      <c r="E9" s="49"/>
      <c r="F9" t="s" s="49">
        <v>52</v>
      </c>
      <c r="G9" s="49"/>
      <c r="H9" s="80">
        <v>20603.39</v>
      </c>
      <c r="I9" s="186"/>
      <c r="J9" s="80">
        <v>0</v>
      </c>
      <c r="K9" s="2"/>
      <c r="L9" s="186">
        <f>H9+J9</f>
        <v>20603.39</v>
      </c>
      <c r="M9" s="2"/>
      <c r="N9" s="2"/>
      <c r="O9" s="2"/>
      <c r="P9" s="2"/>
    </row>
    <row r="10" ht="10.5" customHeight="1">
      <c r="A10" s="49"/>
      <c r="B10" s="49"/>
      <c r="C10" s="49"/>
      <c r="D10" s="49"/>
      <c r="E10" s="49"/>
      <c r="F10" t="s" s="49">
        <v>53</v>
      </c>
      <c r="G10" s="49"/>
      <c r="H10" s="80">
        <v>0</v>
      </c>
      <c r="I10" s="186"/>
      <c r="J10" s="80">
        <v>52</v>
      </c>
      <c r="K10" s="186"/>
      <c r="L10" s="186">
        <f>H10+J10</f>
        <v>52</v>
      </c>
      <c r="M10" s="2"/>
      <c r="N10" s="2"/>
      <c r="O10" s="2"/>
      <c r="P10" s="2"/>
    </row>
    <row r="11" ht="11" customHeight="1">
      <c r="A11" s="49"/>
      <c r="B11" s="49"/>
      <c r="C11" s="49"/>
      <c r="D11" s="49"/>
      <c r="E11" s="49"/>
      <c r="F11" t="s" s="49">
        <v>54</v>
      </c>
      <c r="G11" s="49"/>
      <c r="H11" s="131">
        <v>15000</v>
      </c>
      <c r="I11" s="186"/>
      <c r="J11" s="131">
        <v>0</v>
      </c>
      <c r="K11" s="186"/>
      <c r="L11" s="187">
        <f>H11+J11</f>
        <v>15000</v>
      </c>
      <c r="M11" s="2"/>
      <c r="N11" s="2"/>
      <c r="O11" s="2"/>
      <c r="P11" s="2"/>
    </row>
    <row r="12" ht="10.5" customHeight="1">
      <c r="A12" s="49"/>
      <c r="B12" s="49"/>
      <c r="C12" s="49"/>
      <c r="D12" s="49"/>
      <c r="E12" t="s" s="49">
        <v>55</v>
      </c>
      <c r="F12" s="49"/>
      <c r="G12" s="49"/>
      <c r="H12" s="115">
        <f>ROUND(H4+SUM(H7:H11),5)</f>
        <v>44597.39</v>
      </c>
      <c r="I12" s="186"/>
      <c r="J12" s="115">
        <f>ROUND(J4+SUM(J7:J11),5)</f>
        <v>1452</v>
      </c>
      <c r="K12" s="186"/>
      <c r="L12" s="188">
        <f>H12+J12</f>
        <v>46049.39</v>
      </c>
      <c r="M12" s="2"/>
      <c r="N12" s="2"/>
      <c r="O12" s="2"/>
      <c r="P12" s="2"/>
    </row>
    <row r="13" ht="10.5" customHeight="1">
      <c r="A13" s="49"/>
      <c r="B13" s="49"/>
      <c r="C13" s="49"/>
      <c r="D13" s="49"/>
      <c r="E13" t="s" s="49">
        <v>56</v>
      </c>
      <c r="F13" s="49"/>
      <c r="G13" s="49"/>
      <c r="H13" s="80"/>
      <c r="I13" s="186"/>
      <c r="J13" s="80"/>
      <c r="K13" s="2"/>
      <c r="L13" s="186"/>
      <c r="M13" s="186"/>
      <c r="N13" s="2"/>
      <c r="O13" s="2"/>
      <c r="P13" s="2"/>
    </row>
    <row r="14" ht="10.5" customHeight="1">
      <c r="A14" s="49"/>
      <c r="B14" s="49"/>
      <c r="C14" s="49"/>
      <c r="D14" s="49"/>
      <c r="E14" s="49"/>
      <c r="F14" t="s" s="49">
        <v>57</v>
      </c>
      <c r="G14" s="49"/>
      <c r="H14" s="80">
        <v>240</v>
      </c>
      <c r="I14" s="186"/>
      <c r="J14" s="80">
        <v>0</v>
      </c>
      <c r="K14" s="2"/>
      <c r="L14" s="186">
        <f>H14+J14</f>
        <v>240</v>
      </c>
      <c r="M14" s="2"/>
      <c r="N14" s="2"/>
      <c r="O14" s="2"/>
      <c r="P14" s="2"/>
    </row>
    <row r="15" ht="10.5" customHeight="1">
      <c r="A15" s="49"/>
      <c r="B15" s="49"/>
      <c r="C15" s="49"/>
      <c r="D15" s="49"/>
      <c r="E15" s="49"/>
      <c r="F15" t="s" s="49">
        <v>58</v>
      </c>
      <c r="G15" s="49"/>
      <c r="H15" s="80">
        <v>16</v>
      </c>
      <c r="I15" s="186"/>
      <c r="J15" s="80">
        <v>0</v>
      </c>
      <c r="K15" s="2"/>
      <c r="L15" s="186">
        <f>H15+J15</f>
        <v>16</v>
      </c>
      <c r="M15" s="2"/>
      <c r="N15" s="2"/>
      <c r="O15" s="2"/>
      <c r="P15" s="2"/>
    </row>
    <row r="16" ht="11" customHeight="1">
      <c r="A16" s="49"/>
      <c r="B16" s="49"/>
      <c r="C16" s="49"/>
      <c r="D16" s="49"/>
      <c r="E16" s="49"/>
      <c r="F16" t="s" s="49">
        <v>59</v>
      </c>
      <c r="G16" s="49"/>
      <c r="H16" s="131">
        <v>2500</v>
      </c>
      <c r="I16" s="186"/>
      <c r="J16" s="131">
        <v>0</v>
      </c>
      <c r="K16" s="186"/>
      <c r="L16" s="187">
        <f>H16+J16</f>
        <v>2500</v>
      </c>
      <c r="M16" s="2"/>
      <c r="N16" s="2"/>
      <c r="O16" s="2"/>
      <c r="P16" s="2"/>
    </row>
    <row r="17" ht="10.5" customHeight="1">
      <c r="A17" s="49"/>
      <c r="B17" s="49"/>
      <c r="C17" s="49"/>
      <c r="D17" s="49"/>
      <c r="E17" t="s" s="49">
        <v>60</v>
      </c>
      <c r="F17" s="49"/>
      <c r="G17" s="49"/>
      <c r="H17" s="115">
        <f>ROUND(SUM(H13:H16),5)</f>
        <v>2756</v>
      </c>
      <c r="I17" s="186"/>
      <c r="J17" s="115">
        <f>ROUND(SUM(J13:J16),5)</f>
        <v>0</v>
      </c>
      <c r="K17" s="186"/>
      <c r="L17" s="188">
        <f>H17+J17</f>
        <v>2756</v>
      </c>
      <c r="M17" s="2"/>
      <c r="N17" s="2"/>
      <c r="O17" s="2"/>
      <c r="P17" s="2"/>
    </row>
    <row r="18" ht="10.5" customHeight="1">
      <c r="A18" s="49"/>
      <c r="B18" s="49"/>
      <c r="C18" s="49"/>
      <c r="D18" s="49"/>
      <c r="E18" t="s" s="49">
        <v>61</v>
      </c>
      <c r="F18" s="49"/>
      <c r="G18" s="49"/>
      <c r="H18" s="80">
        <v>350</v>
      </c>
      <c r="I18" s="189"/>
      <c r="J18" s="80">
        <v>0</v>
      </c>
      <c r="K18" s="186"/>
      <c r="L18" s="186">
        <f>H18+J18</f>
        <v>350</v>
      </c>
      <c r="M18" s="2"/>
      <c r="N18" s="2"/>
      <c r="O18" s="2"/>
      <c r="P18" s="2"/>
    </row>
    <row r="19" ht="10.5" customHeight="1">
      <c r="A19" s="49"/>
      <c r="B19" s="49"/>
      <c r="C19" s="49"/>
      <c r="D19" s="49"/>
      <c r="E19" t="s" s="49">
        <v>62</v>
      </c>
      <c r="F19" s="49"/>
      <c r="G19" s="49"/>
      <c r="H19" s="80">
        <v>35.82</v>
      </c>
      <c r="I19" s="186"/>
      <c r="J19" s="80">
        <v>0</v>
      </c>
      <c r="K19" s="189"/>
      <c r="L19" s="186">
        <f>H19+J19</f>
        <v>35.82</v>
      </c>
      <c r="M19" s="2"/>
      <c r="N19" s="2"/>
      <c r="O19" s="2"/>
      <c r="P19" s="2"/>
    </row>
    <row r="20" ht="10.5" customHeight="1">
      <c r="A20" s="49"/>
      <c r="B20" s="49"/>
      <c r="C20" s="49"/>
      <c r="D20" s="49"/>
      <c r="E20" t="s" s="49">
        <v>63</v>
      </c>
      <c r="F20" s="49"/>
      <c r="G20" s="49"/>
      <c r="H20" s="80"/>
      <c r="I20" s="186"/>
      <c r="J20" s="80"/>
      <c r="K20" s="186"/>
      <c r="L20" s="186"/>
      <c r="M20" s="2"/>
      <c r="N20" s="2"/>
      <c r="O20" s="2"/>
      <c r="P20" s="2"/>
    </row>
    <row r="21" ht="11" customHeight="1">
      <c r="A21" s="49"/>
      <c r="B21" s="49"/>
      <c r="C21" s="49"/>
      <c r="D21" s="49"/>
      <c r="E21" s="49"/>
      <c r="F21" t="s" s="49">
        <v>64</v>
      </c>
      <c r="G21" s="49"/>
      <c r="H21" s="131">
        <v>96.93000000000001</v>
      </c>
      <c r="I21" s="186"/>
      <c r="J21" s="131">
        <v>0</v>
      </c>
      <c r="K21" s="2"/>
      <c r="L21" s="187">
        <f>H21+J21</f>
        <v>96.93000000000001</v>
      </c>
      <c r="M21" s="2"/>
      <c r="N21" s="2"/>
      <c r="O21" s="2"/>
      <c r="P21" s="2"/>
    </row>
    <row r="22" ht="11" customHeight="1">
      <c r="A22" s="49"/>
      <c r="B22" s="49"/>
      <c r="C22" s="49"/>
      <c r="D22" s="49"/>
      <c r="E22" t="s" s="49">
        <v>65</v>
      </c>
      <c r="F22" s="49"/>
      <c r="G22" s="49"/>
      <c r="H22" s="136">
        <f>ROUND(SUM(H20:H21),5)</f>
        <v>96.93000000000001</v>
      </c>
      <c r="I22" s="186"/>
      <c r="J22" s="136">
        <f>ROUND(SUM(J20:J21),5)</f>
        <v>0</v>
      </c>
      <c r="K22" s="2"/>
      <c r="L22" s="190">
        <f>H22+J220</f>
        <v>96.93000000000001</v>
      </c>
      <c r="M22" s="2"/>
      <c r="N22" s="2"/>
      <c r="O22" s="2"/>
      <c r="P22" s="2"/>
    </row>
    <row r="23" ht="11" customHeight="1">
      <c r="A23" s="49"/>
      <c r="B23" s="49"/>
      <c r="C23" s="49"/>
      <c r="D23" t="s" s="49">
        <v>66</v>
      </c>
      <c r="E23" s="49"/>
      <c r="F23" s="49"/>
      <c r="G23" s="49"/>
      <c r="H23" s="136">
        <f>ROUND(H12+SUM(H17:H19)+H22,5)</f>
        <v>47836.14</v>
      </c>
      <c r="I23" s="186"/>
      <c r="J23" s="136">
        <f>ROUND(J12+SUM(J17:J19)+J22,5)</f>
        <v>1452</v>
      </c>
      <c r="K23" s="2"/>
      <c r="L23" s="136">
        <f>H23+J23</f>
        <v>49288.14</v>
      </c>
      <c r="M23" s="2"/>
      <c r="N23" s="2"/>
      <c r="O23" s="2"/>
      <c r="P23" s="2"/>
    </row>
    <row r="24" ht="11" customHeight="1">
      <c r="A24" s="49"/>
      <c r="B24" s="49"/>
      <c r="C24" t="s" s="49">
        <v>67</v>
      </c>
      <c r="D24" s="191"/>
      <c r="E24" s="49"/>
      <c r="F24" s="49"/>
      <c r="G24" s="49"/>
      <c r="H24" s="136">
        <f>-J24</f>
        <v>32150.06</v>
      </c>
      <c r="I24" s="186"/>
      <c r="J24" s="190">
        <f>-'YTD Summary Stmt of Actv.'!Z7</f>
        <v>-32150.06</v>
      </c>
      <c r="K24" s="2"/>
      <c r="L24" s="190">
        <f>H24+J24</f>
        <v>0</v>
      </c>
      <c r="M24" s="2"/>
      <c r="N24" s="2"/>
      <c r="O24" s="2"/>
      <c r="P24" s="2"/>
    </row>
    <row r="25" ht="10.5" customHeight="1">
      <c r="A25" s="49"/>
      <c r="B25" s="49"/>
      <c r="C25" s="191"/>
      <c r="D25" s="49"/>
      <c r="E25" s="49"/>
      <c r="F25" s="49"/>
      <c r="G25" s="49"/>
      <c r="H25" s="192">
        <f>H23+H24</f>
        <v>79986.2</v>
      </c>
      <c r="I25" s="189"/>
      <c r="J25" s="192">
        <f>J23+J24</f>
        <v>-30698.06</v>
      </c>
      <c r="K25" s="189"/>
      <c r="L25" s="192">
        <f>H25+J25</f>
        <v>49288.14</v>
      </c>
      <c r="M25" s="2"/>
      <c r="N25" s="2"/>
      <c r="O25" s="2"/>
      <c r="P25" s="2"/>
    </row>
    <row r="26" ht="10.5" customHeight="1">
      <c r="A26" s="49"/>
      <c r="B26" s="49"/>
      <c r="C26" s="49"/>
      <c r="D26" t="s" s="49">
        <v>68</v>
      </c>
      <c r="E26" s="49"/>
      <c r="F26" s="49"/>
      <c r="G26" s="49"/>
      <c r="H26" s="80"/>
      <c r="I26" s="186"/>
      <c r="J26" s="2"/>
      <c r="K26" s="2"/>
      <c r="L26" s="2"/>
      <c r="M26" s="2"/>
      <c r="N26" s="2"/>
      <c r="O26" s="193"/>
      <c r="P26" s="193"/>
    </row>
    <row r="27" ht="10.5" customHeight="1">
      <c r="A27" s="49"/>
      <c r="B27" s="49"/>
      <c r="C27" s="49"/>
      <c r="D27" s="49"/>
      <c r="E27" t="s" s="49">
        <v>69</v>
      </c>
      <c r="F27" s="49"/>
      <c r="G27" s="49"/>
      <c r="H27" s="80">
        <v>42684.57</v>
      </c>
      <c r="I27" s="186"/>
      <c r="J27" s="2"/>
      <c r="K27" s="2"/>
      <c r="L27" s="186">
        <f>SUM(H27:J27)</f>
        <v>42684.57</v>
      </c>
      <c r="M27" s="2"/>
      <c r="N27" s="2"/>
      <c r="O27" s="2"/>
      <c r="P27" s="2"/>
    </row>
    <row r="28" ht="10.5" customHeight="1">
      <c r="A28" s="49"/>
      <c r="B28" s="49"/>
      <c r="C28" s="49"/>
      <c r="D28" s="49"/>
      <c r="E28" t="s" s="49">
        <v>70</v>
      </c>
      <c r="F28" s="49"/>
      <c r="G28" s="49"/>
      <c r="H28" s="80">
        <v>1000</v>
      </c>
      <c r="I28" s="186"/>
      <c r="J28" s="80"/>
      <c r="K28" s="2"/>
      <c r="L28" s="186">
        <f>SUM(H28:J28)</f>
        <v>1000</v>
      </c>
      <c r="M28" s="2"/>
      <c r="N28" s="80"/>
      <c r="O28" s="2"/>
      <c r="P28" s="2"/>
    </row>
    <row r="29" ht="10.5" customHeight="1">
      <c r="A29" s="49"/>
      <c r="B29" s="49"/>
      <c r="C29" s="49"/>
      <c r="D29" s="49"/>
      <c r="E29" t="s" s="49">
        <v>71</v>
      </c>
      <c r="F29" s="49"/>
      <c r="G29" s="49"/>
      <c r="H29" s="80">
        <v>614.85</v>
      </c>
      <c r="I29" s="186"/>
      <c r="J29" s="2"/>
      <c r="K29" s="2"/>
      <c r="L29" s="186">
        <f>SUM(H29:J29)</f>
        <v>614.85</v>
      </c>
      <c r="M29" s="2"/>
      <c r="N29" s="80"/>
      <c r="O29" s="2"/>
      <c r="P29" s="2"/>
    </row>
    <row r="30" ht="10.5" customHeight="1">
      <c r="A30" s="49"/>
      <c r="B30" s="49"/>
      <c r="C30" s="49"/>
      <c r="D30" s="49"/>
      <c r="E30" t="s" s="49">
        <v>72</v>
      </c>
      <c r="F30" s="49"/>
      <c r="G30" s="49"/>
      <c r="H30" s="80">
        <v>191.59</v>
      </c>
      <c r="I30" s="186"/>
      <c r="J30" s="80"/>
      <c r="K30" s="2"/>
      <c r="L30" s="186">
        <f>SUM(H30:J30)</f>
        <v>191.59</v>
      </c>
      <c r="M30" s="2"/>
      <c r="N30" s="80"/>
      <c r="O30" s="2"/>
      <c r="P30" s="2"/>
    </row>
    <row r="31" ht="10.5" customHeight="1">
      <c r="A31" s="49"/>
      <c r="B31" s="49"/>
      <c r="C31" s="49"/>
      <c r="D31" s="49"/>
      <c r="E31" t="s" s="49">
        <v>73</v>
      </c>
      <c r="F31" s="49"/>
      <c r="G31" s="49"/>
      <c r="H31" s="80">
        <v>391.84</v>
      </c>
      <c r="I31" s="186"/>
      <c r="J31" s="80"/>
      <c r="K31" s="2"/>
      <c r="L31" s="186">
        <f>SUM(H31:J31)</f>
        <v>391.84</v>
      </c>
      <c r="M31" s="2"/>
      <c r="N31" s="80"/>
      <c r="O31" s="2"/>
      <c r="P31" s="2"/>
    </row>
    <row r="32" ht="10.5" customHeight="1">
      <c r="A32" s="49"/>
      <c r="B32" s="49"/>
      <c r="C32" s="49"/>
      <c r="D32" s="49"/>
      <c r="E32" t="s" s="49">
        <v>74</v>
      </c>
      <c r="F32" s="49"/>
      <c r="G32" s="49"/>
      <c r="H32" s="80">
        <v>502.97</v>
      </c>
      <c r="I32" s="186"/>
      <c r="J32" s="80"/>
      <c r="K32" s="2"/>
      <c r="L32" s="186">
        <f>SUM(H32:J32)</f>
        <v>502.97</v>
      </c>
      <c r="M32" s="2"/>
      <c r="N32" s="80"/>
      <c r="O32" s="2"/>
      <c r="P32" s="2"/>
    </row>
    <row r="33" ht="10.5" customHeight="1">
      <c r="A33" s="49"/>
      <c r="B33" s="49"/>
      <c r="C33" s="49"/>
      <c r="D33" s="49"/>
      <c r="E33" t="s" s="49">
        <v>75</v>
      </c>
      <c r="F33" s="49"/>
      <c r="G33" s="49"/>
      <c r="H33" s="80">
        <v>2257.68</v>
      </c>
      <c r="I33" s="186"/>
      <c r="J33" s="80"/>
      <c r="K33" s="2"/>
      <c r="L33" s="186">
        <f>SUM(H33:J33)</f>
        <v>2257.68</v>
      </c>
      <c r="M33" s="2"/>
      <c r="N33" s="80"/>
      <c r="O33" s="2"/>
      <c r="P33" s="2"/>
    </row>
    <row r="34" ht="10.5" customHeight="1">
      <c r="A34" s="49"/>
      <c r="B34" s="49"/>
      <c r="C34" s="49"/>
      <c r="D34" s="49"/>
      <c r="E34" t="s" s="49">
        <v>76</v>
      </c>
      <c r="F34" s="49"/>
      <c r="G34" s="49"/>
      <c r="H34" s="80">
        <v>430.34</v>
      </c>
      <c r="I34" s="186"/>
      <c r="J34" s="80"/>
      <c r="K34" s="2"/>
      <c r="L34" s="186">
        <f>SUM(H34:J34)</f>
        <v>430.34</v>
      </c>
      <c r="M34" s="2"/>
      <c r="N34" s="80"/>
      <c r="O34" s="2"/>
      <c r="P34" s="2"/>
    </row>
    <row r="35" ht="10.5" customHeight="1">
      <c r="A35" s="49"/>
      <c r="B35" s="49"/>
      <c r="C35" s="49"/>
      <c r="D35" s="49"/>
      <c r="E35" t="s" s="49">
        <v>77</v>
      </c>
      <c r="F35" s="49"/>
      <c r="G35" s="49"/>
      <c r="H35" s="80">
        <v>452.6</v>
      </c>
      <c r="I35" s="186"/>
      <c r="J35" s="80"/>
      <c r="K35" s="2"/>
      <c r="L35" s="186">
        <f>SUM(H35:J35)</f>
        <v>452.6</v>
      </c>
      <c r="M35" s="2"/>
      <c r="N35" s="80"/>
      <c r="O35" s="2"/>
      <c r="P35" s="2"/>
    </row>
    <row r="36" ht="10.5" customHeight="1">
      <c r="A36" s="49"/>
      <c r="B36" s="49"/>
      <c r="C36" s="49"/>
      <c r="D36" s="49"/>
      <c r="E36" t="s" s="49">
        <v>78</v>
      </c>
      <c r="F36" s="49"/>
      <c r="G36" s="49"/>
      <c r="H36" s="80">
        <v>1428.08</v>
      </c>
      <c r="I36" s="186"/>
      <c r="J36" s="80"/>
      <c r="K36" s="2"/>
      <c r="L36" s="186">
        <f>SUM(H36:J36)</f>
        <v>1428.08</v>
      </c>
      <c r="M36" s="2"/>
      <c r="N36" s="80"/>
      <c r="O36" s="2"/>
      <c r="P36" s="2"/>
    </row>
    <row r="37" ht="10.5" customHeight="1">
      <c r="A37" s="49"/>
      <c r="B37" s="49"/>
      <c r="C37" s="49"/>
      <c r="D37" s="49"/>
      <c r="E37" t="s" s="49">
        <v>79</v>
      </c>
      <c r="F37" s="49"/>
      <c r="G37" s="49"/>
      <c r="H37" s="80">
        <v>2161.94</v>
      </c>
      <c r="I37" s="186"/>
      <c r="J37" s="2"/>
      <c r="K37" s="2"/>
      <c r="L37" s="186">
        <f>SUM(H37:J37)</f>
        <v>2161.94</v>
      </c>
      <c r="M37" s="2"/>
      <c r="N37" s="80"/>
      <c r="O37" s="2"/>
      <c r="P37" s="2"/>
    </row>
    <row r="38" ht="10.5" customHeight="1">
      <c r="A38" s="49"/>
      <c r="B38" s="49"/>
      <c r="C38" s="49"/>
      <c r="D38" s="49"/>
      <c r="E38" t="s" s="49">
        <v>80</v>
      </c>
      <c r="F38" s="49"/>
      <c r="G38" s="49"/>
      <c r="H38" s="80">
        <v>7248.28</v>
      </c>
      <c r="I38" s="186"/>
      <c r="J38" s="80"/>
      <c r="K38" s="2"/>
      <c r="L38" s="186">
        <f>SUM(H38:J38)</f>
        <v>7248.28</v>
      </c>
      <c r="M38" s="2"/>
      <c r="N38" s="80"/>
      <c r="O38" s="2"/>
      <c r="P38" s="2"/>
    </row>
    <row r="39" ht="11" customHeight="1">
      <c r="A39" s="49"/>
      <c r="B39" s="49"/>
      <c r="C39" s="49"/>
      <c r="D39" s="49"/>
      <c r="E39" t="s" s="49">
        <v>81</v>
      </c>
      <c r="F39" s="49"/>
      <c r="G39" s="49"/>
      <c r="H39" s="131">
        <v>6502</v>
      </c>
      <c r="I39" s="186"/>
      <c r="J39" s="131"/>
      <c r="K39" s="2"/>
      <c r="L39" s="187">
        <f>SUM(H39:J39)</f>
        <v>6502</v>
      </c>
      <c r="M39" s="2"/>
      <c r="N39" s="80"/>
      <c r="O39" s="2"/>
      <c r="P39" s="2"/>
    </row>
    <row r="40" ht="10.5" customHeight="1">
      <c r="A40" s="49"/>
      <c r="B40" s="49"/>
      <c r="C40" s="49"/>
      <c r="D40" t="s" s="49">
        <v>82</v>
      </c>
      <c r="E40" s="49"/>
      <c r="F40" s="49"/>
      <c r="G40" s="49"/>
      <c r="H40" s="115">
        <f>ROUND(SUM(H27:H39),5)</f>
        <v>65866.740000000005</v>
      </c>
      <c r="I40" s="186"/>
      <c r="J40" s="115">
        <f>ROUND(SUM(J27:J39),5)</f>
        <v>0</v>
      </c>
      <c r="K40" s="2"/>
      <c r="L40" s="188">
        <f>SUM(H40:J40)</f>
        <v>65866.740000000005</v>
      </c>
      <c r="M40" s="2"/>
      <c r="N40" s="80"/>
      <c r="O40" s="2"/>
      <c r="P40" s="2"/>
    </row>
    <row r="41" ht="10.5" customHeight="1">
      <c r="A41" s="194"/>
      <c r="B41" s="194"/>
      <c r="C41" s="194"/>
      <c r="D41" s="194"/>
      <c r="E41" s="194"/>
      <c r="F41" s="191"/>
      <c r="G41" t="s" s="194">
        <v>83</v>
      </c>
      <c r="H41" s="189">
        <f>H25-H40</f>
        <v>14119.46</v>
      </c>
      <c r="I41" s="189"/>
      <c r="J41" s="189">
        <f>J25-J40</f>
        <v>-30698.06</v>
      </c>
      <c r="K41" s="189"/>
      <c r="L41" s="189">
        <f>L25-L40</f>
        <v>-16578.6</v>
      </c>
      <c r="M41" s="2"/>
      <c r="N41" s="2"/>
      <c r="O41" s="2"/>
      <c r="P41" s="2"/>
    </row>
    <row r="42" ht="10.5" customHeight="1">
      <c r="A42" s="195"/>
      <c r="B42" s="195"/>
      <c r="C42" s="191"/>
      <c r="D42" s="195"/>
      <c r="E42" s="195"/>
      <c r="F42" s="195"/>
      <c r="G42" t="s" s="194">
        <v>84</v>
      </c>
      <c r="H42" s="196">
        <f>'YTD Summary Stmt of Actv.'!T16</f>
        <v>146433.77</v>
      </c>
      <c r="I42" s="196"/>
      <c r="J42" s="196">
        <f>'YTD Summary Stmt of Actv.'!Z18</f>
        <v>196115.3</v>
      </c>
      <c r="K42" s="196"/>
      <c r="L42" s="196">
        <f>SUM(H42:J42)</f>
        <v>342549.07</v>
      </c>
      <c r="M42" s="2"/>
      <c r="N42" s="2"/>
      <c r="O42" s="2"/>
      <c r="P42" s="2"/>
    </row>
    <row r="43" ht="27.75" customHeight="1">
      <c r="A43" s="195"/>
      <c r="B43" s="195"/>
      <c r="C43" s="195"/>
      <c r="D43" s="195"/>
      <c r="E43" s="195"/>
      <c r="F43" s="195"/>
      <c r="G43" t="s" s="197">
        <v>85</v>
      </c>
      <c r="H43" s="198">
        <f>SUM(H41:H42)</f>
        <v>160553.23</v>
      </c>
      <c r="I43" s="199"/>
      <c r="J43" s="200">
        <f>SUM(J41:J42)</f>
        <v>165417.24</v>
      </c>
      <c r="K43" s="199"/>
      <c r="L43" s="201">
        <f>SUM(L41:L42)</f>
        <v>325970.47</v>
      </c>
      <c r="M43" s="202"/>
      <c r="N43" s="203">
        <v>325970.47</v>
      </c>
      <c r="O43" t="s" s="170">
        <v>41</v>
      </c>
      <c r="P43" s="2"/>
    </row>
    <row r="44" ht="15" customHeight="1">
      <c r="A44" s="2"/>
      <c r="B44" s="2"/>
      <c r="C44" s="2"/>
      <c r="D44" s="2"/>
      <c r="E44" s="2"/>
      <c r="F44" s="2"/>
      <c r="G44" s="2"/>
      <c r="H44" s="204"/>
      <c r="I44" s="205"/>
      <c r="J44" s="205"/>
      <c r="K44" s="205"/>
      <c r="L44" s="205"/>
      <c r="M44" s="163"/>
      <c r="N44" s="206">
        <f>L43-N43</f>
        <v>0</v>
      </c>
      <c r="O44" t="s" s="207">
        <v>39</v>
      </c>
      <c r="P44" s="166"/>
    </row>
    <row r="45" ht="10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171"/>
      <c r="O45" s="171"/>
      <c r="P45" s="2"/>
    </row>
    <row r="46" ht="10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ht="10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ht="10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ht="10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ht="10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ht="10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ht="10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ht="10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ht="10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ht="10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ht="10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ht="10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ht="10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ht="10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ht="10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ht="10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ht="10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ht="10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ht="10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ht="10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ht="10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ht="10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ht="10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ht="10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ht="10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ht="10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ht="10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ht="10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ht="10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ht="10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ht="10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ht="10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ht="10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ht="10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ht="10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ht="10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ht="10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ht="10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ht="10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ht="10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ht="10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ht="10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ht="10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ht="10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ht="10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ht="10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ht="10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ht="10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ht="10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ht="10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ht="10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ht="10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ht="10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ht="10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ht="10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ht="10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ht="10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ht="10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ht="10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ht="10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ht="10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ht="10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ht="10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ht="10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ht="10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ht="10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ht="10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ht="10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ht="10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ht="10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ht="10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ht="10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ht="10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ht="10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ht="10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ht="10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ht="10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ht="10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ht="10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ht="10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ht="10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ht="10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ht="10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ht="10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ht="10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ht="10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ht="10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ht="10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ht="10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ht="10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ht="10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ht="10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ht="10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ht="10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ht="10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ht="10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ht="10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ht="10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ht="10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ht="10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ht="10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ht="10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ht="10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ht="10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ht="10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ht="10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ht="10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ht="10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ht="10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ht="10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ht="10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ht="10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ht="10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ht="10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ht="10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ht="10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ht="10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ht="10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ht="10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ht="10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ht="10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ht="10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ht="10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ht="10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ht="10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ht="10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ht="10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ht="10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ht="10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ht="10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ht="10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ht="10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ht="10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ht="10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ht="10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ht="10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ht="10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ht="10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ht="10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ht="10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ht="10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ht="10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ht="10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ht="10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ht="10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ht="10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ht="10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ht="10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ht="10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ht="10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ht="10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ht="10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ht="10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ht="10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ht="10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ht="10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ht="10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ht="10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ht="10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ht="10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ht="10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ht="10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ht="10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ht="10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ht="10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ht="10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ht="10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ht="10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ht="10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ht="10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ht="10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ht="10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ht="10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ht="10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ht="10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</sheetData>
  <conditionalFormatting sqref="I1:L1 I2:I10 K6:L6 L7:L9 K10:L12 I11:I16 L13:M13 L14:L15 K16:L20 I17:I24 L21:L22 J24 L24 H25:L25 I26:I40 L27:L40 H41:L43 M43 H44">
    <cfRule type="cellIs" dxfId="0" priority="1" operator="lessThan" stopIfTrue="1">
      <formula>0</formula>
    </cfRule>
  </conditionalFormatting>
  <pageMargins left="0.45" right="0.45" top="0.85" bottom="0" header="0.1" footer="0.3"/>
  <pageSetup firstPageNumber="1" fitToHeight="1" fitToWidth="1" scale="85" useFirstPageNumber="0" orientation="portrait" pageOrder="downThenOver"/>
  <headerFooter>
    <oddHeader>&amp;C&amp;"Arial,Bold"&amp;10&amp;K000000
</oddHeader>
    <oddFooter>&amp;R&amp;"Calibri,Regular"&amp;11&amp;K000000&amp;"Arial,Bold"&amp;8&amp;P of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AZ31"/>
  <sheetViews>
    <sheetView workbookViewId="0" showGridLines="0" defaultGridColor="1"/>
  </sheetViews>
  <sheetFormatPr defaultColWidth="8.83333" defaultRowHeight="14.5" customHeight="1" outlineLevelRow="0" outlineLevelCol="0"/>
  <cols>
    <col min="1" max="4" width="3" style="208" customWidth="1"/>
    <col min="5" max="5" width="33" style="208" customWidth="1"/>
    <col min="6" max="6" width="10" style="208" customWidth="1"/>
    <col min="7" max="7" width="2.35156" style="208" customWidth="1"/>
    <col min="8" max="8" width="8.5" style="208" customWidth="1"/>
    <col min="9" max="9" width="2.35156" style="208" customWidth="1"/>
    <col min="10" max="10" width="10" style="208" customWidth="1"/>
    <col min="11" max="11" width="2.35156" style="208" customWidth="1"/>
    <col min="12" max="12" width="8.5" style="208" customWidth="1"/>
    <col min="13" max="13" width="2.35156" style="208" customWidth="1"/>
    <col min="14" max="14" width="10" style="208" customWidth="1"/>
    <col min="15" max="15" width="2.35156" style="208" customWidth="1"/>
    <col min="16" max="16" width="8.5" style="208" customWidth="1"/>
    <col min="17" max="17" width="2.35156" style="208" customWidth="1"/>
    <col min="18" max="18" width="10" style="208" customWidth="1"/>
    <col min="19" max="19" width="2.35156" style="208" customWidth="1"/>
    <col min="20" max="20" width="8.67188" style="208" customWidth="1"/>
    <col min="21" max="21" width="2.35156" style="208" customWidth="1"/>
    <col min="22" max="22" width="10" style="208" customWidth="1"/>
    <col min="23" max="23" width="2.35156" style="208" customWidth="1"/>
    <col min="24" max="24" width="8.5" style="208" customWidth="1"/>
    <col min="25" max="25" width="2.35156" style="208" customWidth="1"/>
    <col min="26" max="26" width="10" style="208" customWidth="1"/>
    <col min="27" max="27" width="2.35156" style="208" customWidth="1"/>
    <col min="28" max="28" width="7.85156" style="208" customWidth="1"/>
    <col min="29" max="29" width="2.35156" style="208" customWidth="1"/>
    <col min="30" max="30" width="10" style="208" customWidth="1"/>
    <col min="31" max="31" width="2.35156" style="208" customWidth="1"/>
    <col min="32" max="32" width="7.85156" style="208" customWidth="1"/>
    <col min="33" max="33" width="2.35156" style="208" customWidth="1"/>
    <col min="34" max="34" width="10" style="208" customWidth="1"/>
    <col min="35" max="35" width="2.35156" style="208" customWidth="1"/>
    <col min="36" max="36" width="7.85156" style="208" customWidth="1"/>
    <col min="37" max="37" width="2.35156" style="208" customWidth="1"/>
    <col min="38" max="38" width="10" style="208" customWidth="1"/>
    <col min="39" max="39" width="2.35156" style="208" customWidth="1"/>
    <col min="40" max="40" width="7.85156" style="208" customWidth="1"/>
    <col min="41" max="41" width="2.35156" style="208" customWidth="1"/>
    <col min="42" max="42" width="10" style="208" customWidth="1"/>
    <col min="43" max="43" width="2.35156" style="208" customWidth="1"/>
    <col min="44" max="44" width="8.67188" style="208" customWidth="1"/>
    <col min="45" max="45" width="2.35156" style="208" customWidth="1"/>
    <col min="46" max="46" width="10" style="208" customWidth="1"/>
    <col min="47" max="47" width="2.35156" style="208" customWidth="1"/>
    <col min="48" max="48" width="6.5" style="208" customWidth="1"/>
    <col min="49" max="49" width="2.35156" style="208" customWidth="1"/>
    <col min="50" max="50" width="10" style="208" customWidth="1"/>
    <col min="51" max="51" width="2.35156" style="208" customWidth="1"/>
    <col min="52" max="52" width="8.67188" style="208" customWidth="1"/>
    <col min="53" max="16384" width="8.85156" style="208" customWidth="1"/>
  </cols>
  <sheetData>
    <row r="1" ht="14.5" customHeight="1">
      <c r="A1" s="49"/>
      <c r="B1" s="49"/>
      <c r="C1" s="49"/>
      <c r="D1" s="49"/>
      <c r="E1" s="49"/>
      <c r="F1" t="s" s="180">
        <v>86</v>
      </c>
      <c r="G1" s="209"/>
      <c r="H1" s="209"/>
      <c r="I1" s="49"/>
      <c r="J1" t="s" s="180">
        <v>87</v>
      </c>
      <c r="K1" s="209"/>
      <c r="L1" s="209"/>
      <c r="M1" s="49"/>
      <c r="N1" s="209"/>
      <c r="O1" s="209"/>
      <c r="P1" s="209"/>
      <c r="Q1" s="49"/>
      <c r="R1" s="209"/>
      <c r="S1" s="209"/>
      <c r="T1" s="209"/>
      <c r="U1" s="49"/>
      <c r="V1" t="s" s="180">
        <v>88</v>
      </c>
      <c r="W1" s="209"/>
      <c r="X1" s="209"/>
      <c r="Y1" s="49"/>
      <c r="Z1" t="s" s="180">
        <v>89</v>
      </c>
      <c r="AA1" s="209"/>
      <c r="AB1" s="209"/>
      <c r="AC1" s="49"/>
      <c r="AD1" t="s" s="180">
        <v>90</v>
      </c>
      <c r="AE1" s="209"/>
      <c r="AF1" s="209"/>
      <c r="AG1" s="49"/>
      <c r="AH1" t="s" s="180">
        <v>91</v>
      </c>
      <c r="AI1" s="209"/>
      <c r="AJ1" s="209"/>
      <c r="AK1" s="49"/>
      <c r="AL1" t="s" s="180">
        <v>92</v>
      </c>
      <c r="AM1" s="209"/>
      <c r="AN1" s="209"/>
      <c r="AO1" s="49"/>
      <c r="AP1" s="209"/>
      <c r="AQ1" s="209"/>
      <c r="AR1" s="209"/>
      <c r="AS1" s="49"/>
      <c r="AT1" s="209"/>
      <c r="AU1" s="209"/>
      <c r="AV1" s="209"/>
      <c r="AW1" s="49"/>
      <c r="AX1" s="209"/>
      <c r="AY1" s="209"/>
      <c r="AZ1" s="209"/>
    </row>
    <row r="2" ht="15" customHeight="1">
      <c r="A2" s="49"/>
      <c r="B2" s="49"/>
      <c r="C2" s="49"/>
      <c r="D2" s="49"/>
      <c r="E2" s="49"/>
      <c r="F2" t="s" s="181">
        <v>93</v>
      </c>
      <c r="G2" s="210"/>
      <c r="H2" s="210"/>
      <c r="I2" s="49"/>
      <c r="J2" t="s" s="181">
        <v>93</v>
      </c>
      <c r="K2" s="210"/>
      <c r="L2" s="210"/>
      <c r="M2" s="49"/>
      <c r="N2" t="s" s="181">
        <v>94</v>
      </c>
      <c r="O2" s="210"/>
      <c r="P2" s="210"/>
      <c r="Q2" s="49"/>
      <c r="R2" t="s" s="181">
        <v>95</v>
      </c>
      <c r="S2" s="210"/>
      <c r="T2" s="210"/>
      <c r="U2" s="49"/>
      <c r="V2" t="s" s="181">
        <v>96</v>
      </c>
      <c r="W2" s="210"/>
      <c r="X2" s="210"/>
      <c r="Y2" s="49"/>
      <c r="Z2" t="s" s="181">
        <v>97</v>
      </c>
      <c r="AA2" s="210"/>
      <c r="AB2" s="210"/>
      <c r="AC2" s="49"/>
      <c r="AD2" t="s" s="181">
        <v>98</v>
      </c>
      <c r="AE2" s="210"/>
      <c r="AF2" s="210"/>
      <c r="AG2" s="49"/>
      <c r="AH2" t="s" s="181">
        <v>98</v>
      </c>
      <c r="AI2" s="210"/>
      <c r="AJ2" s="210"/>
      <c r="AK2" s="49"/>
      <c r="AL2" t="s" s="181">
        <v>96</v>
      </c>
      <c r="AM2" s="210"/>
      <c r="AN2" s="210"/>
      <c r="AO2" s="49"/>
      <c r="AP2" t="s" s="181">
        <v>99</v>
      </c>
      <c r="AQ2" s="210"/>
      <c r="AR2" s="210"/>
      <c r="AS2" s="49"/>
      <c r="AT2" t="s" s="181">
        <v>8</v>
      </c>
      <c r="AU2" s="210"/>
      <c r="AV2" s="210"/>
      <c r="AW2" s="49"/>
      <c r="AX2" t="s" s="181">
        <v>100</v>
      </c>
      <c r="AY2" s="210"/>
      <c r="AZ2" s="210"/>
    </row>
    <row r="3" ht="15.5" customHeight="1">
      <c r="A3" s="180"/>
      <c r="B3" s="180"/>
      <c r="C3" s="180"/>
      <c r="D3" s="180"/>
      <c r="E3" s="180"/>
      <c r="F3" t="s" s="211">
        <v>42</v>
      </c>
      <c r="G3" s="212"/>
      <c r="H3" t="s" s="211">
        <v>101</v>
      </c>
      <c r="I3" s="49"/>
      <c r="J3" t="s" s="211">
        <v>42</v>
      </c>
      <c r="K3" s="212"/>
      <c r="L3" t="s" s="211">
        <v>101</v>
      </c>
      <c r="M3" s="49"/>
      <c r="N3" t="s" s="211">
        <v>42</v>
      </c>
      <c r="O3" s="212"/>
      <c r="P3" t="s" s="211">
        <v>101</v>
      </c>
      <c r="Q3" s="49"/>
      <c r="R3" t="s" s="211">
        <v>42</v>
      </c>
      <c r="S3" s="212"/>
      <c r="T3" t="s" s="211">
        <v>101</v>
      </c>
      <c r="U3" s="49"/>
      <c r="V3" t="s" s="211">
        <v>42</v>
      </c>
      <c r="W3" s="212"/>
      <c r="X3" t="s" s="211">
        <v>101</v>
      </c>
      <c r="Y3" s="49"/>
      <c r="Z3" t="s" s="211">
        <v>42</v>
      </c>
      <c r="AA3" s="212"/>
      <c r="AB3" t="s" s="211">
        <v>101</v>
      </c>
      <c r="AC3" s="49"/>
      <c r="AD3" t="s" s="211">
        <v>42</v>
      </c>
      <c r="AE3" s="212"/>
      <c r="AF3" t="s" s="211">
        <v>101</v>
      </c>
      <c r="AG3" s="49"/>
      <c r="AH3" t="s" s="211">
        <v>42</v>
      </c>
      <c r="AI3" s="212"/>
      <c r="AJ3" t="s" s="211">
        <v>101</v>
      </c>
      <c r="AK3" s="49"/>
      <c r="AL3" t="s" s="211">
        <v>42</v>
      </c>
      <c r="AM3" s="212"/>
      <c r="AN3" t="s" s="211">
        <v>101</v>
      </c>
      <c r="AO3" s="49"/>
      <c r="AP3" t="s" s="211">
        <v>42</v>
      </c>
      <c r="AQ3" s="212"/>
      <c r="AR3" t="s" s="211">
        <v>101</v>
      </c>
      <c r="AS3" s="49"/>
      <c r="AT3" t="s" s="211">
        <v>42</v>
      </c>
      <c r="AU3" s="212"/>
      <c r="AV3" t="s" s="211">
        <v>101</v>
      </c>
      <c r="AW3" s="49"/>
      <c r="AX3" t="s" s="211">
        <v>42</v>
      </c>
      <c r="AY3" s="212"/>
      <c r="AZ3" t="s" s="211">
        <v>101</v>
      </c>
    </row>
    <row r="4" ht="15" customHeight="1">
      <c r="A4" s="49"/>
      <c r="B4" t="s" s="49">
        <v>45</v>
      </c>
      <c r="C4" s="49"/>
      <c r="D4" s="49"/>
      <c r="E4" s="49"/>
      <c r="F4" s="213"/>
      <c r="G4" s="214"/>
      <c r="H4" s="213"/>
      <c r="I4" s="214"/>
      <c r="J4" s="213"/>
      <c r="K4" s="214"/>
      <c r="L4" s="213"/>
      <c r="M4" s="214"/>
      <c r="N4" s="213"/>
      <c r="O4" s="214"/>
      <c r="P4" s="213"/>
      <c r="Q4" s="214"/>
      <c r="R4" s="213"/>
      <c r="S4" s="214"/>
      <c r="T4" s="213"/>
      <c r="U4" s="214"/>
      <c r="V4" s="213"/>
      <c r="W4" s="214"/>
      <c r="X4" s="213"/>
      <c r="Y4" s="214"/>
      <c r="Z4" s="213"/>
      <c r="AA4" s="214"/>
      <c r="AB4" s="213"/>
      <c r="AC4" s="214"/>
      <c r="AD4" s="213"/>
      <c r="AE4" s="214"/>
      <c r="AF4" s="213"/>
      <c r="AG4" s="214"/>
      <c r="AH4" s="213"/>
      <c r="AI4" s="214"/>
      <c r="AJ4" s="213"/>
      <c r="AK4" s="214"/>
      <c r="AL4" s="213"/>
      <c r="AM4" s="214"/>
      <c r="AN4" s="213"/>
      <c r="AO4" s="214"/>
      <c r="AP4" s="213"/>
      <c r="AQ4" s="214"/>
      <c r="AR4" s="213"/>
      <c r="AS4" s="214"/>
      <c r="AT4" s="213"/>
      <c r="AU4" s="214"/>
      <c r="AV4" s="215"/>
      <c r="AW4" s="214"/>
      <c r="AX4" s="213"/>
      <c r="AY4" s="214"/>
      <c r="AZ4" s="213"/>
    </row>
    <row r="5" ht="14.5" customHeight="1">
      <c r="A5" s="49"/>
      <c r="B5" s="49"/>
      <c r="C5" s="49"/>
      <c r="D5" t="s" s="49">
        <v>46</v>
      </c>
      <c r="E5" s="49"/>
      <c r="F5" s="53"/>
      <c r="G5" s="214"/>
      <c r="H5" s="53"/>
      <c r="I5" s="214"/>
      <c r="J5" s="53"/>
      <c r="K5" s="214"/>
      <c r="L5" s="53"/>
      <c r="M5" s="214"/>
      <c r="N5" s="53"/>
      <c r="O5" s="214"/>
      <c r="P5" s="53"/>
      <c r="Q5" s="214"/>
      <c r="R5" s="53"/>
      <c r="S5" s="214"/>
      <c r="T5" s="53"/>
      <c r="U5" s="214"/>
      <c r="V5" s="53"/>
      <c r="W5" s="214"/>
      <c r="X5" s="53"/>
      <c r="Y5" s="214"/>
      <c r="Z5" s="53"/>
      <c r="AA5" s="214"/>
      <c r="AB5" s="53"/>
      <c r="AC5" s="214"/>
      <c r="AD5" s="53"/>
      <c r="AE5" s="214"/>
      <c r="AF5" s="53"/>
      <c r="AG5" s="214"/>
      <c r="AH5" s="53"/>
      <c r="AI5" s="214"/>
      <c r="AJ5" s="53"/>
      <c r="AK5" s="214"/>
      <c r="AL5" s="53"/>
      <c r="AM5" s="214"/>
      <c r="AN5" s="53"/>
      <c r="AO5" s="214"/>
      <c r="AP5" s="53"/>
      <c r="AQ5" s="214"/>
      <c r="AR5" s="53"/>
      <c r="AS5" s="214"/>
      <c r="AT5" s="53"/>
      <c r="AU5" s="214"/>
      <c r="AV5" s="214"/>
      <c r="AW5" s="214"/>
      <c r="AX5" s="53"/>
      <c r="AY5" s="214"/>
      <c r="AZ5" s="53"/>
    </row>
    <row r="6" ht="14.5" customHeight="1">
      <c r="A6" s="49"/>
      <c r="B6" s="49"/>
      <c r="C6" s="49"/>
      <c r="D6" s="49"/>
      <c r="E6" t="s" s="49">
        <v>47</v>
      </c>
      <c r="F6" s="53">
        <v>0</v>
      </c>
      <c r="G6" s="214"/>
      <c r="H6" s="53">
        <v>0</v>
      </c>
      <c r="I6" s="214"/>
      <c r="J6" s="53">
        <v>8994</v>
      </c>
      <c r="K6" s="214"/>
      <c r="L6" s="53">
        <v>9400</v>
      </c>
      <c r="M6" s="214"/>
      <c r="N6" s="53">
        <f>ROUND(F6+J6,5)</f>
        <v>8994</v>
      </c>
      <c r="O6" s="214"/>
      <c r="P6" s="53">
        <f>ROUND(H6+L6,5)</f>
        <v>9400</v>
      </c>
      <c r="Q6" s="214"/>
      <c r="R6" s="53">
        <v>20603.39</v>
      </c>
      <c r="S6" s="214"/>
      <c r="T6" s="53">
        <v>170000</v>
      </c>
      <c r="U6" s="214"/>
      <c r="V6" s="53">
        <v>0</v>
      </c>
      <c r="W6" s="214"/>
      <c r="X6" s="53"/>
      <c r="Y6" s="214"/>
      <c r="Z6" s="53">
        <v>0</v>
      </c>
      <c r="AA6" s="214"/>
      <c r="AB6" s="53">
        <v>40000</v>
      </c>
      <c r="AC6" s="214"/>
      <c r="AD6" s="53">
        <f>Z6</f>
        <v>0</v>
      </c>
      <c r="AE6" s="214"/>
      <c r="AF6" s="53">
        <f>AB6</f>
        <v>40000</v>
      </c>
      <c r="AG6" s="214"/>
      <c r="AH6" s="53">
        <v>0</v>
      </c>
      <c r="AI6" s="214"/>
      <c r="AJ6" s="53">
        <v>50000</v>
      </c>
      <c r="AK6" s="214"/>
      <c r="AL6" s="53">
        <f>ROUND(AD6+AH6,5)</f>
        <v>0</v>
      </c>
      <c r="AM6" s="214"/>
      <c r="AN6" s="53">
        <f>ROUND(AF6+AJ6,5)</f>
        <v>90000</v>
      </c>
      <c r="AO6" s="214"/>
      <c r="AP6" s="53">
        <f>ROUND(V6+AL6,5)</f>
        <v>0</v>
      </c>
      <c r="AQ6" s="214"/>
      <c r="AR6" s="53">
        <f>ROUND(X6+AN6,5)</f>
        <v>90000</v>
      </c>
      <c r="AS6" s="214"/>
      <c r="AT6" s="53">
        <v>15000</v>
      </c>
      <c r="AU6" s="214"/>
      <c r="AV6" s="214"/>
      <c r="AW6" s="214"/>
      <c r="AX6" s="53">
        <f>ROUND(N6+R6+AP6+AT6,5)</f>
        <v>44597.39</v>
      </c>
      <c r="AY6" s="214"/>
      <c r="AZ6" s="53">
        <f>ROUND(P6+T6+AR6+AV6,5)</f>
        <v>269400</v>
      </c>
    </row>
    <row r="7" ht="14.5" customHeight="1">
      <c r="A7" s="49"/>
      <c r="B7" s="49"/>
      <c r="C7" s="49"/>
      <c r="D7" s="49"/>
      <c r="E7" t="s" s="49">
        <v>56</v>
      </c>
      <c r="F7" s="53">
        <v>0</v>
      </c>
      <c r="G7" s="214"/>
      <c r="H7" s="53"/>
      <c r="I7" s="214"/>
      <c r="J7" s="53">
        <v>0</v>
      </c>
      <c r="K7" s="214"/>
      <c r="L7" s="53"/>
      <c r="M7" s="214"/>
      <c r="N7" s="53">
        <f>ROUND(F7+J7,5)</f>
        <v>0</v>
      </c>
      <c r="O7" s="214"/>
      <c r="P7" s="53"/>
      <c r="Q7" s="214"/>
      <c r="R7" s="53">
        <v>0</v>
      </c>
      <c r="S7" s="214"/>
      <c r="T7" s="53">
        <v>0</v>
      </c>
      <c r="U7" s="214"/>
      <c r="V7" s="53">
        <v>2500</v>
      </c>
      <c r="W7" s="214"/>
      <c r="X7" s="53">
        <v>37000</v>
      </c>
      <c r="Y7" s="214"/>
      <c r="Z7" s="53">
        <v>0</v>
      </c>
      <c r="AA7" s="214"/>
      <c r="AB7" s="53">
        <v>4000</v>
      </c>
      <c r="AC7" s="214"/>
      <c r="AD7" s="53">
        <f>Z7</f>
        <v>0</v>
      </c>
      <c r="AE7" s="214"/>
      <c r="AF7" s="53">
        <f>AB7</f>
        <v>4000</v>
      </c>
      <c r="AG7" s="214"/>
      <c r="AH7" s="53">
        <v>256</v>
      </c>
      <c r="AI7" s="214"/>
      <c r="AJ7" s="53"/>
      <c r="AK7" s="214"/>
      <c r="AL7" s="53">
        <f>ROUND(AD7+AH7,5)</f>
        <v>256</v>
      </c>
      <c r="AM7" s="214"/>
      <c r="AN7" s="53">
        <f>ROUND(AF7+AJ7,5)</f>
        <v>4000</v>
      </c>
      <c r="AO7" s="214"/>
      <c r="AP7" s="53">
        <f>ROUND(V7+AL7,5)</f>
        <v>2756</v>
      </c>
      <c r="AQ7" s="214"/>
      <c r="AR7" s="53">
        <f>ROUND(X7+AN7,5)</f>
        <v>41000</v>
      </c>
      <c r="AS7" s="214"/>
      <c r="AT7" s="53">
        <v>0</v>
      </c>
      <c r="AU7" s="214"/>
      <c r="AV7" s="214"/>
      <c r="AW7" s="214"/>
      <c r="AX7" s="53">
        <f>ROUND(N7+R7+AP7+AT7,5)</f>
        <v>2756</v>
      </c>
      <c r="AY7" s="214"/>
      <c r="AZ7" s="53">
        <f>ROUND(P7+T7+AR7+AV7,5)</f>
        <v>41000</v>
      </c>
    </row>
    <row r="8" ht="14.5" customHeight="1">
      <c r="A8" s="49"/>
      <c r="B8" s="49"/>
      <c r="C8" s="49"/>
      <c r="D8" s="49"/>
      <c r="E8" t="s" s="49">
        <v>61</v>
      </c>
      <c r="F8" s="53">
        <v>0</v>
      </c>
      <c r="G8" s="214"/>
      <c r="H8" s="53"/>
      <c r="I8" s="214"/>
      <c r="J8" s="53">
        <v>350</v>
      </c>
      <c r="K8" s="214"/>
      <c r="L8" s="53">
        <v>2100</v>
      </c>
      <c r="M8" s="214"/>
      <c r="N8" s="53">
        <f>ROUND(F8+J8,5)</f>
        <v>350</v>
      </c>
      <c r="O8" s="214"/>
      <c r="P8" s="53">
        <f>ROUND(H8+L8,5)</f>
        <v>2100</v>
      </c>
      <c r="Q8" s="214"/>
      <c r="R8" s="53">
        <v>0</v>
      </c>
      <c r="S8" s="214"/>
      <c r="T8" s="53"/>
      <c r="U8" s="214"/>
      <c r="V8" s="53">
        <v>0</v>
      </c>
      <c r="W8" s="214"/>
      <c r="X8" s="53"/>
      <c r="Y8" s="214"/>
      <c r="Z8" s="53">
        <v>0</v>
      </c>
      <c r="AA8" s="214"/>
      <c r="AB8" s="53"/>
      <c r="AC8" s="214"/>
      <c r="AD8" s="53">
        <f>Z8</f>
        <v>0</v>
      </c>
      <c r="AE8" s="214"/>
      <c r="AF8" s="53"/>
      <c r="AG8" s="214"/>
      <c r="AH8" s="53">
        <v>0</v>
      </c>
      <c r="AI8" s="214"/>
      <c r="AJ8" s="53"/>
      <c r="AK8" s="214"/>
      <c r="AL8" s="53">
        <f>ROUND(AD8+AH8,5)</f>
        <v>0</v>
      </c>
      <c r="AM8" s="214"/>
      <c r="AN8" s="53"/>
      <c r="AO8" s="214"/>
      <c r="AP8" s="53">
        <f>ROUND(V8+AL8,5)</f>
        <v>0</v>
      </c>
      <c r="AQ8" s="214"/>
      <c r="AR8" s="53"/>
      <c r="AS8" s="214"/>
      <c r="AT8" s="53">
        <v>0</v>
      </c>
      <c r="AU8" s="214"/>
      <c r="AV8" s="214"/>
      <c r="AW8" s="214"/>
      <c r="AX8" s="53">
        <f>ROUND(N8+R8+AP8+AT8,5)</f>
        <v>350</v>
      </c>
      <c r="AY8" s="214"/>
      <c r="AZ8" s="53">
        <f>ROUND(P8+T8+AR8+AV8,5)</f>
        <v>2100</v>
      </c>
    </row>
    <row r="9" ht="14.5" customHeight="1">
      <c r="A9" s="49"/>
      <c r="B9" s="49"/>
      <c r="C9" s="49"/>
      <c r="D9" s="49"/>
      <c r="E9" t="s" s="49">
        <v>62</v>
      </c>
      <c r="F9" s="53">
        <v>0</v>
      </c>
      <c r="G9" s="214"/>
      <c r="H9" s="53"/>
      <c r="I9" s="214"/>
      <c r="J9" s="53">
        <v>35.82</v>
      </c>
      <c r="K9" s="214"/>
      <c r="L9" s="53">
        <v>800</v>
      </c>
      <c r="M9" s="214"/>
      <c r="N9" s="53">
        <f>ROUND(F9+J9,5)</f>
        <v>35.82</v>
      </c>
      <c r="O9" s="214"/>
      <c r="P9" s="53">
        <f>ROUND(H9+L9,5)</f>
        <v>800</v>
      </c>
      <c r="Q9" s="214"/>
      <c r="R9" s="53">
        <v>0</v>
      </c>
      <c r="S9" s="214"/>
      <c r="T9" s="53"/>
      <c r="U9" s="214"/>
      <c r="V9" s="53">
        <v>0</v>
      </c>
      <c r="W9" s="214"/>
      <c r="X9" s="53"/>
      <c r="Y9" s="214"/>
      <c r="Z9" s="53">
        <v>0</v>
      </c>
      <c r="AA9" s="214"/>
      <c r="AB9" s="53"/>
      <c r="AC9" s="214"/>
      <c r="AD9" s="53">
        <f>Z9</f>
        <v>0</v>
      </c>
      <c r="AE9" s="214"/>
      <c r="AF9" s="53"/>
      <c r="AG9" s="214"/>
      <c r="AH9" s="53">
        <v>0</v>
      </c>
      <c r="AI9" s="214"/>
      <c r="AJ9" s="53"/>
      <c r="AK9" s="214"/>
      <c r="AL9" s="53">
        <f>ROUND(AD9+AH9,5)</f>
        <v>0</v>
      </c>
      <c r="AM9" s="214"/>
      <c r="AN9" s="53"/>
      <c r="AO9" s="214"/>
      <c r="AP9" s="53">
        <f>ROUND(V9+AL9,5)</f>
        <v>0</v>
      </c>
      <c r="AQ9" s="214"/>
      <c r="AR9" s="53"/>
      <c r="AS9" s="214"/>
      <c r="AT9" s="53">
        <v>0</v>
      </c>
      <c r="AU9" s="214"/>
      <c r="AV9" s="214"/>
      <c r="AW9" s="214"/>
      <c r="AX9" s="53">
        <f>ROUND(N9+R9+AP9+AT9,5)</f>
        <v>35.82</v>
      </c>
      <c r="AY9" s="214"/>
      <c r="AZ9" s="53">
        <f>ROUND(P9+T9+AR9+AV9,5)</f>
        <v>800</v>
      </c>
    </row>
    <row r="10" ht="15" customHeight="1">
      <c r="A10" s="49"/>
      <c r="B10" s="49"/>
      <c r="C10" s="49"/>
      <c r="D10" s="49"/>
      <c r="E10" t="s" s="49">
        <v>63</v>
      </c>
      <c r="F10" s="63">
        <v>0</v>
      </c>
      <c r="G10" s="214"/>
      <c r="H10" s="63"/>
      <c r="I10" s="214"/>
      <c r="J10" s="63">
        <v>96.93000000000001</v>
      </c>
      <c r="K10" s="214"/>
      <c r="L10" s="63"/>
      <c r="M10" s="214"/>
      <c r="N10" s="63">
        <f>ROUND(F10+J10,5)</f>
        <v>96.93000000000001</v>
      </c>
      <c r="O10" s="214"/>
      <c r="P10" s="63"/>
      <c r="Q10" s="214"/>
      <c r="R10" s="63">
        <v>0</v>
      </c>
      <c r="S10" s="214"/>
      <c r="T10" s="63"/>
      <c r="U10" s="214"/>
      <c r="V10" s="63">
        <v>0</v>
      </c>
      <c r="W10" s="214"/>
      <c r="X10" s="63"/>
      <c r="Y10" s="214"/>
      <c r="Z10" s="63">
        <v>0</v>
      </c>
      <c r="AA10" s="214"/>
      <c r="AB10" s="63"/>
      <c r="AC10" s="214"/>
      <c r="AD10" s="63">
        <f>Z10</f>
        <v>0</v>
      </c>
      <c r="AE10" s="214"/>
      <c r="AF10" s="63"/>
      <c r="AG10" s="214"/>
      <c r="AH10" s="63">
        <v>0</v>
      </c>
      <c r="AI10" s="214"/>
      <c r="AJ10" s="63"/>
      <c r="AK10" s="214"/>
      <c r="AL10" s="63">
        <f>ROUND(AD10+AH10,5)</f>
        <v>0</v>
      </c>
      <c r="AM10" s="214"/>
      <c r="AN10" s="63"/>
      <c r="AO10" s="214"/>
      <c r="AP10" s="63">
        <f>ROUND(V10+AL10,5)</f>
        <v>0</v>
      </c>
      <c r="AQ10" s="214"/>
      <c r="AR10" s="63"/>
      <c r="AS10" s="214"/>
      <c r="AT10" s="63">
        <v>0</v>
      </c>
      <c r="AU10" s="214"/>
      <c r="AV10" s="214"/>
      <c r="AW10" s="214"/>
      <c r="AX10" s="63">
        <f>ROUND(N10+R10+AP10+AT10,5)</f>
        <v>96.93000000000001</v>
      </c>
      <c r="AY10" s="214"/>
      <c r="AZ10" s="63">
        <f>ROUND(P10+T10+AR10+AV10,5)</f>
        <v>0</v>
      </c>
    </row>
    <row r="11" ht="15" customHeight="1">
      <c r="A11" s="75"/>
      <c r="B11" s="75"/>
      <c r="C11" s="75"/>
      <c r="D11" t="s" s="75">
        <v>66</v>
      </c>
      <c r="E11" s="75"/>
      <c r="F11" s="216">
        <f>ROUND(SUM(F5:F10),5)</f>
        <v>0</v>
      </c>
      <c r="G11" s="217"/>
      <c r="H11" s="216">
        <f>ROUND(SUM(H5:H10),5)</f>
        <v>0</v>
      </c>
      <c r="I11" s="217"/>
      <c r="J11" s="216">
        <f>ROUND(SUM(J5:J10),5)</f>
        <v>9476.75</v>
      </c>
      <c r="K11" s="217"/>
      <c r="L11" s="216">
        <f>ROUND(SUM(L5:L10),5)</f>
        <v>12300</v>
      </c>
      <c r="M11" s="217"/>
      <c r="N11" s="216">
        <f>ROUND(F11+J11,5)</f>
        <v>9476.75</v>
      </c>
      <c r="O11" s="217"/>
      <c r="P11" s="216">
        <f>ROUND(H11+L11,5)</f>
        <v>12300</v>
      </c>
      <c r="Q11" s="217"/>
      <c r="R11" s="216">
        <f>ROUND(SUM(R5:R10),5)</f>
        <v>20603.39</v>
      </c>
      <c r="S11" s="217"/>
      <c r="T11" s="216">
        <f>ROUND(SUM(T5:T10),5)</f>
        <v>170000</v>
      </c>
      <c r="U11" s="217"/>
      <c r="V11" s="216">
        <f>ROUND(SUM(V5:V10),5)</f>
        <v>2500</v>
      </c>
      <c r="W11" s="217"/>
      <c r="X11" s="216">
        <f>ROUND(SUM(X5:X10),5)</f>
        <v>37000</v>
      </c>
      <c r="Y11" s="217"/>
      <c r="Z11" s="216">
        <f>ROUND(SUM(Z5:Z10),5)</f>
        <v>0</v>
      </c>
      <c r="AA11" s="217"/>
      <c r="AB11" s="216">
        <f>ROUND(SUM(AB5:AB10),5)</f>
        <v>44000</v>
      </c>
      <c r="AC11" s="217"/>
      <c r="AD11" s="216">
        <f>Z11</f>
        <v>0</v>
      </c>
      <c r="AE11" s="217"/>
      <c r="AF11" s="216">
        <f>AB11</f>
        <v>44000</v>
      </c>
      <c r="AG11" s="217"/>
      <c r="AH11" s="216">
        <f>ROUND(SUM(AH5:AH10),5)</f>
        <v>256</v>
      </c>
      <c r="AI11" s="217"/>
      <c r="AJ11" s="216">
        <f>ROUND(SUM(AJ5:AJ10),5)</f>
        <v>50000</v>
      </c>
      <c r="AK11" s="217"/>
      <c r="AL11" s="216">
        <f>ROUND(AD11+AH11,5)</f>
        <v>256</v>
      </c>
      <c r="AM11" s="217"/>
      <c r="AN11" s="216">
        <f>ROUND(AF11+AJ11,5)</f>
        <v>94000</v>
      </c>
      <c r="AO11" s="217"/>
      <c r="AP11" s="216">
        <f>ROUND(V11+AL11,5)</f>
        <v>2756</v>
      </c>
      <c r="AQ11" s="217"/>
      <c r="AR11" s="216">
        <f>ROUND(X11+AN11,5)</f>
        <v>131000</v>
      </c>
      <c r="AS11" s="217"/>
      <c r="AT11" s="216">
        <f>ROUND(SUM(AT5:AT10),5)</f>
        <v>15000</v>
      </c>
      <c r="AU11" s="217"/>
      <c r="AV11" s="217"/>
      <c r="AW11" s="217"/>
      <c r="AX11" s="216">
        <f>ROUND(N11+R11+AP11+AT11,5)</f>
        <v>47836.14</v>
      </c>
      <c r="AY11" s="217"/>
      <c r="AZ11" s="216">
        <f>ROUND(P11+T11+AR11+AV11,5)</f>
        <v>313300</v>
      </c>
    </row>
    <row r="12" ht="14.5" customHeight="1">
      <c r="A12" s="218"/>
      <c r="B12" s="219"/>
      <c r="C12" t="s" s="219">
        <v>102</v>
      </c>
      <c r="D12" s="219"/>
      <c r="E12" s="219"/>
      <c r="F12" s="220">
        <f>F11</f>
        <v>0</v>
      </c>
      <c r="G12" s="221"/>
      <c r="H12" s="220">
        <f>H11</f>
        <v>0</v>
      </c>
      <c r="I12" s="221"/>
      <c r="J12" s="220">
        <f>J11</f>
        <v>9476.75</v>
      </c>
      <c r="K12" s="221"/>
      <c r="L12" s="220">
        <f>L11</f>
        <v>12300</v>
      </c>
      <c r="M12" s="221"/>
      <c r="N12" s="220">
        <f>ROUND(F12+J12,5)</f>
        <v>9476.75</v>
      </c>
      <c r="O12" s="221"/>
      <c r="P12" s="220">
        <f>ROUND(H12+L12,5)</f>
        <v>12300</v>
      </c>
      <c r="Q12" s="221"/>
      <c r="R12" s="220">
        <f>R11</f>
        <v>20603.39</v>
      </c>
      <c r="S12" s="221"/>
      <c r="T12" s="220">
        <f>T11</f>
        <v>170000</v>
      </c>
      <c r="U12" s="221"/>
      <c r="V12" s="220">
        <f>V11</f>
        <v>2500</v>
      </c>
      <c r="W12" s="221"/>
      <c r="X12" s="220">
        <f>X11</f>
        <v>37000</v>
      </c>
      <c r="Y12" s="221"/>
      <c r="Z12" s="220">
        <f>Z11</f>
        <v>0</v>
      </c>
      <c r="AA12" s="221"/>
      <c r="AB12" s="220">
        <f>AB11</f>
        <v>44000</v>
      </c>
      <c r="AC12" s="221"/>
      <c r="AD12" s="220">
        <f>Z12</f>
        <v>0</v>
      </c>
      <c r="AE12" s="221"/>
      <c r="AF12" s="220">
        <f>AB12</f>
        <v>44000</v>
      </c>
      <c r="AG12" s="221"/>
      <c r="AH12" s="220">
        <f>AH11</f>
        <v>256</v>
      </c>
      <c r="AI12" s="221"/>
      <c r="AJ12" s="220">
        <f>AJ11</f>
        <v>50000</v>
      </c>
      <c r="AK12" s="221"/>
      <c r="AL12" s="220">
        <f>ROUND(AD12+AH12,5)</f>
        <v>256</v>
      </c>
      <c r="AM12" s="221"/>
      <c r="AN12" s="220">
        <f>ROUND(AF12+AJ12,5)</f>
        <v>94000</v>
      </c>
      <c r="AO12" s="221"/>
      <c r="AP12" s="220">
        <f>ROUND(V12+AL12,5)</f>
        <v>2756</v>
      </c>
      <c r="AQ12" s="221"/>
      <c r="AR12" s="220">
        <f>ROUND(X12+AN12,5)</f>
        <v>131000</v>
      </c>
      <c r="AS12" s="221"/>
      <c r="AT12" s="220">
        <f>AT11</f>
        <v>15000</v>
      </c>
      <c r="AU12" s="221"/>
      <c r="AV12" s="221"/>
      <c r="AW12" s="221"/>
      <c r="AX12" s="220">
        <f>ROUND(N12+R12+AP12+AT12,5)</f>
        <v>47836.14</v>
      </c>
      <c r="AY12" s="221"/>
      <c r="AZ12" s="222">
        <f>ROUND(P12+T12+AR12+AV12,5)</f>
        <v>313300</v>
      </c>
    </row>
    <row r="13" ht="14.5" customHeight="1">
      <c r="A13" s="36"/>
      <c r="B13" s="36"/>
      <c r="C13" s="36"/>
      <c r="D13" t="s" s="36">
        <v>68</v>
      </c>
      <c r="E13" s="36"/>
      <c r="F13" s="223"/>
      <c r="G13" s="224"/>
      <c r="H13" s="223"/>
      <c r="I13" s="224"/>
      <c r="J13" s="223"/>
      <c r="K13" s="224"/>
      <c r="L13" s="223"/>
      <c r="M13" s="224"/>
      <c r="N13" s="223"/>
      <c r="O13" s="224"/>
      <c r="P13" s="223"/>
      <c r="Q13" s="224"/>
      <c r="R13" s="223"/>
      <c r="S13" s="224"/>
      <c r="T13" s="223"/>
      <c r="U13" s="224"/>
      <c r="V13" s="223"/>
      <c r="W13" s="224"/>
      <c r="X13" s="223"/>
      <c r="Y13" s="224"/>
      <c r="Z13" s="223"/>
      <c r="AA13" s="224"/>
      <c r="AB13" s="223"/>
      <c r="AC13" s="224"/>
      <c r="AD13" s="223"/>
      <c r="AE13" s="224"/>
      <c r="AF13" s="223"/>
      <c r="AG13" s="224"/>
      <c r="AH13" s="223"/>
      <c r="AI13" s="224"/>
      <c r="AJ13" s="223"/>
      <c r="AK13" s="224"/>
      <c r="AL13" s="223"/>
      <c r="AM13" s="224"/>
      <c r="AN13" s="223"/>
      <c r="AO13" s="224"/>
      <c r="AP13" s="223"/>
      <c r="AQ13" s="224"/>
      <c r="AR13" s="223"/>
      <c r="AS13" s="224"/>
      <c r="AT13" s="223"/>
      <c r="AU13" s="224"/>
      <c r="AV13" s="224"/>
      <c r="AW13" s="224"/>
      <c r="AX13" s="223"/>
      <c r="AY13" s="224"/>
      <c r="AZ13" s="223"/>
    </row>
    <row r="14" ht="14.5" customHeight="1">
      <c r="A14" s="49"/>
      <c r="B14" s="49"/>
      <c r="C14" s="49"/>
      <c r="D14" s="49"/>
      <c r="E14" t="s" s="49">
        <v>69</v>
      </c>
      <c r="F14" s="53">
        <v>1844.54</v>
      </c>
      <c r="G14" s="214"/>
      <c r="H14" s="53">
        <v>11429.36</v>
      </c>
      <c r="I14" s="214"/>
      <c r="J14" s="53">
        <v>7207.12</v>
      </c>
      <c r="K14" s="214"/>
      <c r="L14" s="53">
        <v>44334.35</v>
      </c>
      <c r="M14" s="214"/>
      <c r="N14" s="53">
        <f>ROUND(F14+J14,5)</f>
        <v>9051.66</v>
      </c>
      <c r="O14" s="214"/>
      <c r="P14" s="53">
        <f>ROUND(H14+L14,5)</f>
        <v>55763.71</v>
      </c>
      <c r="Q14" s="214"/>
      <c r="R14" s="53">
        <v>5956.81</v>
      </c>
      <c r="S14" s="214"/>
      <c r="T14" s="53">
        <v>59576.3</v>
      </c>
      <c r="U14" s="214"/>
      <c r="V14" s="53">
        <v>7621</v>
      </c>
      <c r="W14" s="214"/>
      <c r="X14" s="53">
        <v>52552.33</v>
      </c>
      <c r="Y14" s="214"/>
      <c r="Z14" s="53">
        <v>2129.88</v>
      </c>
      <c r="AA14" s="214"/>
      <c r="AB14" s="53">
        <v>13238.22</v>
      </c>
      <c r="AC14" s="214"/>
      <c r="AD14" s="53">
        <f>Z14</f>
        <v>2129.88</v>
      </c>
      <c r="AE14" s="214"/>
      <c r="AF14" s="53">
        <f>AB14</f>
        <v>13238.22</v>
      </c>
      <c r="AG14" s="214"/>
      <c r="AH14" s="53">
        <v>1810.83</v>
      </c>
      <c r="AI14" s="214"/>
      <c r="AJ14" s="53">
        <v>11654.97</v>
      </c>
      <c r="AK14" s="214"/>
      <c r="AL14" s="53">
        <f>ROUND(AD14+AH14,5)</f>
        <v>3940.71</v>
      </c>
      <c r="AM14" s="214"/>
      <c r="AN14" s="53">
        <f>ROUND(AF14+AJ14,5)</f>
        <v>24893.19</v>
      </c>
      <c r="AO14" s="214"/>
      <c r="AP14" s="53">
        <f>ROUND(V14+AL14,5)</f>
        <v>11561.71</v>
      </c>
      <c r="AQ14" s="214"/>
      <c r="AR14" s="53">
        <f>ROUND(X14+AN14,5)</f>
        <v>77445.52</v>
      </c>
      <c r="AS14" s="214"/>
      <c r="AT14" s="53">
        <v>0</v>
      </c>
      <c r="AU14" s="214"/>
      <c r="AV14" s="214"/>
      <c r="AW14" s="214"/>
      <c r="AX14" s="53">
        <f>ROUND(N14+R14+AP14+AT14,5)</f>
        <v>26570.18</v>
      </c>
      <c r="AY14" s="214"/>
      <c r="AZ14" s="53">
        <f>ROUND(P14+T14+AR14+AV14,5)</f>
        <v>192785.53</v>
      </c>
    </row>
    <row r="15" ht="14.5" customHeight="1">
      <c r="A15" s="49"/>
      <c r="B15" s="49"/>
      <c r="C15" s="49"/>
      <c r="D15" s="49"/>
      <c r="E15" t="s" s="49">
        <v>70</v>
      </c>
      <c r="F15" s="53">
        <v>0</v>
      </c>
      <c r="G15" s="214"/>
      <c r="H15" s="53"/>
      <c r="I15" s="214"/>
      <c r="J15" s="53">
        <v>1000</v>
      </c>
      <c r="K15" s="214"/>
      <c r="L15" s="53">
        <v>2000</v>
      </c>
      <c r="M15" s="214"/>
      <c r="N15" s="53">
        <f>ROUND(F15+J15,5)</f>
        <v>1000</v>
      </c>
      <c r="O15" s="214"/>
      <c r="P15" s="53">
        <f>ROUND(H15+L15,5)</f>
        <v>2000</v>
      </c>
      <c r="Q15" s="214"/>
      <c r="R15" s="53">
        <v>0</v>
      </c>
      <c r="S15" s="214"/>
      <c r="T15" s="53"/>
      <c r="U15" s="214"/>
      <c r="V15" s="53">
        <v>0</v>
      </c>
      <c r="W15" s="214"/>
      <c r="X15" s="53"/>
      <c r="Y15" s="214"/>
      <c r="Z15" s="53">
        <v>0</v>
      </c>
      <c r="AA15" s="214"/>
      <c r="AB15" s="53"/>
      <c r="AC15" s="214"/>
      <c r="AD15" s="53">
        <f>Z15</f>
        <v>0</v>
      </c>
      <c r="AE15" s="214"/>
      <c r="AF15" s="53"/>
      <c r="AG15" s="214"/>
      <c r="AH15" s="53">
        <v>0</v>
      </c>
      <c r="AI15" s="214"/>
      <c r="AJ15" s="53"/>
      <c r="AK15" s="214"/>
      <c r="AL15" s="53">
        <f>ROUND(AD15+AH15,5)</f>
        <v>0</v>
      </c>
      <c r="AM15" s="214"/>
      <c r="AN15" s="53"/>
      <c r="AO15" s="214"/>
      <c r="AP15" s="53">
        <f>ROUND(V15+AL15,5)</f>
        <v>0</v>
      </c>
      <c r="AQ15" s="214"/>
      <c r="AR15" s="53"/>
      <c r="AS15" s="214"/>
      <c r="AT15" s="53">
        <v>0</v>
      </c>
      <c r="AU15" s="214"/>
      <c r="AV15" s="214"/>
      <c r="AW15" s="214"/>
      <c r="AX15" s="53">
        <f>ROUND(N15+R15+AP15+AT15,5)</f>
        <v>1000</v>
      </c>
      <c r="AY15" s="214"/>
      <c r="AZ15" s="53">
        <f>ROUND(P15+T15+AR15+AV15,5)</f>
        <v>2000</v>
      </c>
    </row>
    <row r="16" ht="14.5" customHeight="1">
      <c r="A16" s="49"/>
      <c r="B16" s="49"/>
      <c r="C16" s="49"/>
      <c r="D16" s="49"/>
      <c r="E16" t="s" s="49">
        <v>103</v>
      </c>
      <c r="F16" s="53">
        <v>0</v>
      </c>
      <c r="G16" s="214"/>
      <c r="H16" s="53"/>
      <c r="I16" s="214"/>
      <c r="J16" s="53">
        <v>0</v>
      </c>
      <c r="K16" s="214"/>
      <c r="L16" s="53">
        <v>2000</v>
      </c>
      <c r="M16" s="214"/>
      <c r="N16" s="53">
        <f>ROUND(F16+J16,5)</f>
        <v>0</v>
      </c>
      <c r="O16" s="214"/>
      <c r="P16" s="53">
        <f>ROUND(H16+L16,5)</f>
        <v>2000</v>
      </c>
      <c r="Q16" s="214"/>
      <c r="R16" s="53">
        <v>0</v>
      </c>
      <c r="S16" s="214"/>
      <c r="T16" s="53"/>
      <c r="U16" s="214"/>
      <c r="V16" s="53">
        <v>0</v>
      </c>
      <c r="W16" s="214"/>
      <c r="X16" s="53"/>
      <c r="Y16" s="214"/>
      <c r="Z16" s="53">
        <v>0</v>
      </c>
      <c r="AA16" s="214"/>
      <c r="AB16" s="53"/>
      <c r="AC16" s="214"/>
      <c r="AD16" s="53">
        <f>Z16</f>
        <v>0</v>
      </c>
      <c r="AE16" s="214"/>
      <c r="AF16" s="53"/>
      <c r="AG16" s="214"/>
      <c r="AH16" s="53">
        <v>0</v>
      </c>
      <c r="AI16" s="214"/>
      <c r="AJ16" s="53"/>
      <c r="AK16" s="214"/>
      <c r="AL16" s="53">
        <f>ROUND(AD16+AH16,5)</f>
        <v>0</v>
      </c>
      <c r="AM16" s="214"/>
      <c r="AN16" s="53"/>
      <c r="AO16" s="214"/>
      <c r="AP16" s="53">
        <f>ROUND(V16+AL16,5)</f>
        <v>0</v>
      </c>
      <c r="AQ16" s="214"/>
      <c r="AR16" s="53"/>
      <c r="AS16" s="214"/>
      <c r="AT16" s="53">
        <v>0</v>
      </c>
      <c r="AU16" s="214"/>
      <c r="AV16" s="214"/>
      <c r="AW16" s="214"/>
      <c r="AX16" s="53">
        <f>ROUND(N16+R16+AP16+AT16,5)</f>
        <v>0</v>
      </c>
      <c r="AY16" s="214"/>
      <c r="AZ16" s="53">
        <f>ROUND(P16+T16+AR16+AV16,5)</f>
        <v>2000</v>
      </c>
    </row>
    <row r="17" ht="14.5" customHeight="1">
      <c r="A17" s="49"/>
      <c r="B17" s="49"/>
      <c r="C17" s="49"/>
      <c r="D17" s="49"/>
      <c r="E17" t="s" s="49">
        <v>71</v>
      </c>
      <c r="F17" s="53">
        <v>0</v>
      </c>
      <c r="G17" s="214"/>
      <c r="H17" s="53"/>
      <c r="I17" s="214"/>
      <c r="J17" s="53">
        <v>407.83</v>
      </c>
      <c r="K17" s="214"/>
      <c r="L17" s="53">
        <v>1241</v>
      </c>
      <c r="M17" s="214"/>
      <c r="N17" s="53">
        <f>ROUND(F17+J17,5)</f>
        <v>407.83</v>
      </c>
      <c r="O17" s="214"/>
      <c r="P17" s="53">
        <f>ROUND(H17+L17,5)</f>
        <v>1241</v>
      </c>
      <c r="Q17" s="214"/>
      <c r="R17" s="53">
        <v>168.32</v>
      </c>
      <c r="S17" s="214"/>
      <c r="T17" s="53">
        <v>4505</v>
      </c>
      <c r="U17" s="214"/>
      <c r="V17" s="53">
        <v>0</v>
      </c>
      <c r="W17" s="214"/>
      <c r="X17" s="53"/>
      <c r="Y17" s="214"/>
      <c r="Z17" s="53">
        <v>0</v>
      </c>
      <c r="AA17" s="214"/>
      <c r="AB17" s="53"/>
      <c r="AC17" s="214"/>
      <c r="AD17" s="53">
        <f>Z17</f>
        <v>0</v>
      </c>
      <c r="AE17" s="214"/>
      <c r="AF17" s="53"/>
      <c r="AG17" s="214"/>
      <c r="AH17" s="53">
        <v>8.640000000000001</v>
      </c>
      <c r="AI17" s="214"/>
      <c r="AJ17" s="53"/>
      <c r="AK17" s="214"/>
      <c r="AL17" s="53">
        <f>ROUND(AD17+AH17,5)</f>
        <v>8.640000000000001</v>
      </c>
      <c r="AM17" s="214"/>
      <c r="AN17" s="53"/>
      <c r="AO17" s="214"/>
      <c r="AP17" s="53">
        <f>ROUND(V17+AL17,5)</f>
        <v>8.640000000000001</v>
      </c>
      <c r="AQ17" s="214"/>
      <c r="AR17" s="53"/>
      <c r="AS17" s="214"/>
      <c r="AT17" s="53">
        <v>0</v>
      </c>
      <c r="AU17" s="214"/>
      <c r="AV17" s="214"/>
      <c r="AW17" s="214"/>
      <c r="AX17" s="53">
        <f>ROUND(N17+R17+AP17+AT17,5)</f>
        <v>584.79</v>
      </c>
      <c r="AY17" s="214"/>
      <c r="AZ17" s="53">
        <f>ROUND(P17+T17+AR17+AV17,5)</f>
        <v>5746</v>
      </c>
    </row>
    <row r="18" ht="14.5" customHeight="1">
      <c r="A18" s="49"/>
      <c r="B18" s="49"/>
      <c r="C18" s="49"/>
      <c r="D18" s="49"/>
      <c r="E18" t="s" s="49">
        <v>72</v>
      </c>
      <c r="F18" s="53">
        <v>0</v>
      </c>
      <c r="G18" s="214"/>
      <c r="H18" s="53">
        <v>0</v>
      </c>
      <c r="I18" s="214"/>
      <c r="J18" s="53">
        <v>191.59</v>
      </c>
      <c r="K18" s="214"/>
      <c r="L18" s="53">
        <v>3000</v>
      </c>
      <c r="M18" s="214"/>
      <c r="N18" s="53">
        <f>ROUND(F18+J18,5)</f>
        <v>191.59</v>
      </c>
      <c r="O18" s="214"/>
      <c r="P18" s="53">
        <f>ROUND(H18+L18,5)</f>
        <v>3000</v>
      </c>
      <c r="Q18" s="214"/>
      <c r="R18" s="53">
        <v>0</v>
      </c>
      <c r="S18" s="214"/>
      <c r="T18" s="53">
        <v>0</v>
      </c>
      <c r="U18" s="214"/>
      <c r="V18" s="53">
        <v>0</v>
      </c>
      <c r="W18" s="214"/>
      <c r="X18" s="53">
        <v>0</v>
      </c>
      <c r="Y18" s="214"/>
      <c r="Z18" s="53">
        <v>0</v>
      </c>
      <c r="AA18" s="214"/>
      <c r="AB18" s="53"/>
      <c r="AC18" s="214"/>
      <c r="AD18" s="53">
        <f>Z18</f>
        <v>0</v>
      </c>
      <c r="AE18" s="214"/>
      <c r="AF18" s="53"/>
      <c r="AG18" s="214"/>
      <c r="AH18" s="53">
        <v>0</v>
      </c>
      <c r="AI18" s="214"/>
      <c r="AJ18" s="53"/>
      <c r="AK18" s="214"/>
      <c r="AL18" s="53">
        <f>ROUND(AD18+AH18,5)</f>
        <v>0</v>
      </c>
      <c r="AM18" s="214"/>
      <c r="AN18" s="53"/>
      <c r="AO18" s="214"/>
      <c r="AP18" s="53">
        <f>ROUND(V18+AL18,5)</f>
        <v>0</v>
      </c>
      <c r="AQ18" s="214"/>
      <c r="AR18" s="53">
        <f>ROUND(X18+AN18,5)</f>
        <v>0</v>
      </c>
      <c r="AS18" s="214"/>
      <c r="AT18" s="53">
        <v>0</v>
      </c>
      <c r="AU18" s="214"/>
      <c r="AV18" s="214"/>
      <c r="AW18" s="214"/>
      <c r="AX18" s="53">
        <f>ROUND(N18+R18+AP18+AT18,5)</f>
        <v>191.59</v>
      </c>
      <c r="AY18" s="214"/>
      <c r="AZ18" s="53">
        <f>ROUND(P18+T18+AR18+AV18,5)</f>
        <v>3000</v>
      </c>
    </row>
    <row r="19" ht="14.5" customHeight="1">
      <c r="A19" s="49"/>
      <c r="B19" s="49"/>
      <c r="C19" s="49"/>
      <c r="D19" s="49"/>
      <c r="E19" t="s" s="49">
        <v>73</v>
      </c>
      <c r="F19" s="53">
        <v>9.07</v>
      </c>
      <c r="G19" s="214"/>
      <c r="H19" s="53">
        <v>29.87</v>
      </c>
      <c r="I19" s="214"/>
      <c r="J19" s="53">
        <v>76.55</v>
      </c>
      <c r="K19" s="214"/>
      <c r="L19" s="53">
        <v>156.84</v>
      </c>
      <c r="M19" s="214"/>
      <c r="N19" s="53">
        <f>ROUND(F19+J19,5)</f>
        <v>85.62</v>
      </c>
      <c r="O19" s="214"/>
      <c r="P19" s="53">
        <f>ROUND(H19+L19,5)</f>
        <v>186.71</v>
      </c>
      <c r="Q19" s="214"/>
      <c r="R19" s="53">
        <v>63.52</v>
      </c>
      <c r="S19" s="214"/>
      <c r="T19" s="53">
        <v>209.12</v>
      </c>
      <c r="U19" s="214"/>
      <c r="V19" s="53">
        <v>47.63</v>
      </c>
      <c r="W19" s="214"/>
      <c r="X19" s="53">
        <v>156.84</v>
      </c>
      <c r="Y19" s="214"/>
      <c r="Z19" s="53">
        <v>13.6</v>
      </c>
      <c r="AA19" s="214"/>
      <c r="AB19" s="53">
        <v>44.81</v>
      </c>
      <c r="AC19" s="214"/>
      <c r="AD19" s="53">
        <f>Z19</f>
        <v>13.6</v>
      </c>
      <c r="AE19" s="214"/>
      <c r="AF19" s="53">
        <f>AB19</f>
        <v>44.81</v>
      </c>
      <c r="AG19" s="214"/>
      <c r="AH19" s="53">
        <v>6.81</v>
      </c>
      <c r="AI19" s="214"/>
      <c r="AJ19" s="53">
        <v>22.41</v>
      </c>
      <c r="AK19" s="214"/>
      <c r="AL19" s="53">
        <f>ROUND(AD19+AH19,5)</f>
        <v>20.41</v>
      </c>
      <c r="AM19" s="214"/>
      <c r="AN19" s="53">
        <f>ROUND(AF19+AJ19,5)</f>
        <v>67.22</v>
      </c>
      <c r="AO19" s="214"/>
      <c r="AP19" s="53">
        <f>ROUND(V19+AL19,5)</f>
        <v>68.04000000000001</v>
      </c>
      <c r="AQ19" s="214"/>
      <c r="AR19" s="53">
        <f>ROUND(X19+AN19,5)</f>
        <v>224.06</v>
      </c>
      <c r="AS19" s="214"/>
      <c r="AT19" s="53">
        <v>0</v>
      </c>
      <c r="AU19" s="214"/>
      <c r="AV19" s="214"/>
      <c r="AW19" s="214"/>
      <c r="AX19" s="53">
        <f>ROUND(N19+R19+AP19+AT19,5)</f>
        <v>217.18</v>
      </c>
      <c r="AY19" s="214"/>
      <c r="AZ19" s="53">
        <f>ROUND(P19+T19+AR19+AV19,5)</f>
        <v>619.89</v>
      </c>
    </row>
    <row r="20" ht="14.5" customHeight="1">
      <c r="A20" s="49"/>
      <c r="B20" s="49"/>
      <c r="C20" s="49"/>
      <c r="D20" s="49"/>
      <c r="E20" t="s" s="49">
        <v>74</v>
      </c>
      <c r="F20" s="53">
        <v>0.42</v>
      </c>
      <c r="G20" s="214"/>
      <c r="H20" s="53">
        <v>12.02</v>
      </c>
      <c r="I20" s="214"/>
      <c r="J20" s="53">
        <v>2.24</v>
      </c>
      <c r="K20" s="214"/>
      <c r="L20" s="53">
        <v>63.12</v>
      </c>
      <c r="M20" s="214"/>
      <c r="N20" s="53">
        <f>ROUND(F20+J20,5)</f>
        <v>2.66</v>
      </c>
      <c r="O20" s="214"/>
      <c r="P20" s="53">
        <f>ROUND(H20+L20,5)</f>
        <v>75.14</v>
      </c>
      <c r="Q20" s="214"/>
      <c r="R20" s="53">
        <v>488.91</v>
      </c>
      <c r="S20" s="214"/>
      <c r="T20" s="53">
        <v>1584.16</v>
      </c>
      <c r="U20" s="214"/>
      <c r="V20" s="53">
        <v>2.24</v>
      </c>
      <c r="W20" s="214"/>
      <c r="X20" s="53">
        <v>63.12</v>
      </c>
      <c r="Y20" s="214"/>
      <c r="Z20" s="53">
        <v>0.64</v>
      </c>
      <c r="AA20" s="214"/>
      <c r="AB20" s="53">
        <v>4018.03</v>
      </c>
      <c r="AC20" s="214"/>
      <c r="AD20" s="53">
        <f>Z20</f>
        <v>0.64</v>
      </c>
      <c r="AE20" s="214"/>
      <c r="AF20" s="53">
        <f>AB20</f>
        <v>4018.03</v>
      </c>
      <c r="AG20" s="214"/>
      <c r="AH20" s="53">
        <v>0.32</v>
      </c>
      <c r="AI20" s="214"/>
      <c r="AJ20" s="53">
        <v>9.02</v>
      </c>
      <c r="AK20" s="214"/>
      <c r="AL20" s="53">
        <f>ROUND(AD20+AH20,5)</f>
        <v>0.96</v>
      </c>
      <c r="AM20" s="214"/>
      <c r="AN20" s="53">
        <f>ROUND(AF20+AJ20,5)</f>
        <v>4027.05</v>
      </c>
      <c r="AO20" s="214"/>
      <c r="AP20" s="53">
        <f>ROUND(V20+AL20,5)</f>
        <v>3.2</v>
      </c>
      <c r="AQ20" s="214"/>
      <c r="AR20" s="53">
        <f>ROUND(X20+AN20,5)</f>
        <v>4090.17</v>
      </c>
      <c r="AS20" s="214"/>
      <c r="AT20" s="53">
        <v>0</v>
      </c>
      <c r="AU20" s="214"/>
      <c r="AV20" s="214"/>
      <c r="AW20" s="214"/>
      <c r="AX20" s="53">
        <f>ROUND(N20+R20+AP20+AT20,5)</f>
        <v>494.77</v>
      </c>
      <c r="AY20" s="214"/>
      <c r="AZ20" s="53">
        <f>ROUND(P20+T20+AR20+AV20,5)</f>
        <v>5749.47</v>
      </c>
    </row>
    <row r="21" ht="14.5" customHeight="1">
      <c r="A21" s="49"/>
      <c r="B21" s="49"/>
      <c r="C21" s="49"/>
      <c r="D21" s="49"/>
      <c r="E21" t="s" s="49">
        <v>75</v>
      </c>
      <c r="F21" s="53">
        <v>50.92</v>
      </c>
      <c r="G21" s="214"/>
      <c r="H21" s="53">
        <v>306</v>
      </c>
      <c r="I21" s="214"/>
      <c r="J21" s="53">
        <v>438.88</v>
      </c>
      <c r="K21" s="214"/>
      <c r="L21" s="53">
        <v>2633</v>
      </c>
      <c r="M21" s="214"/>
      <c r="N21" s="53">
        <f>ROUND(F21+J21,5)</f>
        <v>489.8</v>
      </c>
      <c r="O21" s="214"/>
      <c r="P21" s="53">
        <f>ROUND(H21+L21,5)</f>
        <v>2939</v>
      </c>
      <c r="Q21" s="214"/>
      <c r="R21" s="53">
        <v>389.82</v>
      </c>
      <c r="S21" s="214"/>
      <c r="T21" s="53">
        <v>2339</v>
      </c>
      <c r="U21" s="214"/>
      <c r="V21" s="53">
        <v>278.38</v>
      </c>
      <c r="W21" s="214"/>
      <c r="X21" s="53">
        <v>1670</v>
      </c>
      <c r="Y21" s="214"/>
      <c r="Z21" s="53">
        <v>80.16</v>
      </c>
      <c r="AA21" s="214"/>
      <c r="AB21" s="53">
        <v>481</v>
      </c>
      <c r="AC21" s="214"/>
      <c r="AD21" s="53">
        <f>Z21</f>
        <v>80.16</v>
      </c>
      <c r="AE21" s="214"/>
      <c r="AF21" s="53">
        <f>AB21</f>
        <v>481</v>
      </c>
      <c r="AG21" s="214"/>
      <c r="AH21" s="53">
        <v>35.38</v>
      </c>
      <c r="AI21" s="214"/>
      <c r="AJ21" s="53">
        <v>212</v>
      </c>
      <c r="AK21" s="214"/>
      <c r="AL21" s="53">
        <f>ROUND(AD21+AH21,5)</f>
        <v>115.54</v>
      </c>
      <c r="AM21" s="214"/>
      <c r="AN21" s="53">
        <f>ROUND(AF21+AJ21,5)</f>
        <v>693</v>
      </c>
      <c r="AO21" s="214"/>
      <c r="AP21" s="53">
        <f>ROUND(V21+AL21,5)</f>
        <v>393.92</v>
      </c>
      <c r="AQ21" s="214"/>
      <c r="AR21" s="53">
        <f>ROUND(X21+AN21,5)</f>
        <v>2363</v>
      </c>
      <c r="AS21" s="214"/>
      <c r="AT21" s="53">
        <v>0</v>
      </c>
      <c r="AU21" s="214"/>
      <c r="AV21" s="214"/>
      <c r="AW21" s="214"/>
      <c r="AX21" s="53">
        <f>ROUND(N21+R21+AP21+AT21,5)</f>
        <v>1273.54</v>
      </c>
      <c r="AY21" s="214"/>
      <c r="AZ21" s="53">
        <f>ROUND(P21+T21+AR21+AV21,5)</f>
        <v>7641</v>
      </c>
    </row>
    <row r="22" ht="14.5" customHeight="1">
      <c r="A22" s="49"/>
      <c r="B22" s="49"/>
      <c r="C22" s="49"/>
      <c r="D22" s="49"/>
      <c r="E22" t="s" s="49">
        <v>76</v>
      </c>
      <c r="F22" s="53">
        <v>10.76</v>
      </c>
      <c r="G22" s="214"/>
      <c r="H22" s="53">
        <v>64.55</v>
      </c>
      <c r="I22" s="214"/>
      <c r="J22" s="53">
        <v>56.48</v>
      </c>
      <c r="K22" s="214"/>
      <c r="L22" s="53">
        <v>338.89</v>
      </c>
      <c r="M22" s="214"/>
      <c r="N22" s="53">
        <f>ROUND(F22+J22,5)</f>
        <v>67.23999999999999</v>
      </c>
      <c r="O22" s="214"/>
      <c r="P22" s="53">
        <f>ROUND(H22+L22,5)</f>
        <v>403.44</v>
      </c>
      <c r="Q22" s="214"/>
      <c r="R22" s="53">
        <v>75.31999999999999</v>
      </c>
      <c r="S22" s="214"/>
      <c r="T22" s="53">
        <v>451.86</v>
      </c>
      <c r="U22" s="214"/>
      <c r="V22" s="53">
        <v>56.48</v>
      </c>
      <c r="W22" s="214"/>
      <c r="X22" s="53">
        <v>338.9</v>
      </c>
      <c r="Y22" s="214"/>
      <c r="Z22" s="53">
        <v>16.14</v>
      </c>
      <c r="AA22" s="214"/>
      <c r="AB22" s="53">
        <v>96.83</v>
      </c>
      <c r="AC22" s="214"/>
      <c r="AD22" s="53">
        <f>Z22</f>
        <v>16.14</v>
      </c>
      <c r="AE22" s="214"/>
      <c r="AF22" s="53">
        <f>AB22</f>
        <v>96.83</v>
      </c>
      <c r="AG22" s="214"/>
      <c r="AH22" s="53">
        <v>8.06</v>
      </c>
      <c r="AI22" s="214"/>
      <c r="AJ22" s="53">
        <v>48.41</v>
      </c>
      <c r="AK22" s="214"/>
      <c r="AL22" s="53">
        <f>ROUND(AD22+AH22,5)</f>
        <v>24.2</v>
      </c>
      <c r="AM22" s="214"/>
      <c r="AN22" s="53">
        <f>ROUND(AF22+AJ22,5)</f>
        <v>145.24</v>
      </c>
      <c r="AO22" s="214"/>
      <c r="AP22" s="53">
        <f>ROUND(V22+AL22,5)</f>
        <v>80.68000000000001</v>
      </c>
      <c r="AQ22" s="214"/>
      <c r="AR22" s="53">
        <f>ROUND(X22+AN22,5)</f>
        <v>484.14</v>
      </c>
      <c r="AS22" s="214"/>
      <c r="AT22" s="53">
        <v>0</v>
      </c>
      <c r="AU22" s="214"/>
      <c r="AV22" s="214"/>
      <c r="AW22" s="214"/>
      <c r="AX22" s="53">
        <f>ROUND(N22+R22+AP22+AT22,5)</f>
        <v>223.24</v>
      </c>
      <c r="AY22" s="214"/>
      <c r="AZ22" s="53">
        <f>ROUND(P22+T22+AR22+AV22,5)</f>
        <v>1339.44</v>
      </c>
    </row>
    <row r="23" ht="14.5" customHeight="1">
      <c r="A23" s="49"/>
      <c r="B23" s="49"/>
      <c r="C23" s="49"/>
      <c r="D23" s="49"/>
      <c r="E23" t="s" s="49">
        <v>77</v>
      </c>
      <c r="F23" s="53">
        <v>2.2</v>
      </c>
      <c r="G23" s="214"/>
      <c r="H23" s="53">
        <v>11.43</v>
      </c>
      <c r="I23" s="214"/>
      <c r="J23" s="53">
        <v>11.5</v>
      </c>
      <c r="K23" s="214"/>
      <c r="L23" s="53">
        <v>60.02</v>
      </c>
      <c r="M23" s="214"/>
      <c r="N23" s="53">
        <f>ROUND(F23+J23,5)</f>
        <v>13.7</v>
      </c>
      <c r="O23" s="214"/>
      <c r="P23" s="53">
        <f>ROUND(H23+L23,5)</f>
        <v>71.45</v>
      </c>
      <c r="Q23" s="214"/>
      <c r="R23" s="53">
        <v>380.28</v>
      </c>
      <c r="S23" s="214"/>
      <c r="T23" s="53">
        <v>6080.03</v>
      </c>
      <c r="U23" s="214"/>
      <c r="V23" s="53">
        <v>11.5</v>
      </c>
      <c r="W23" s="214"/>
      <c r="X23" s="53">
        <v>60.03</v>
      </c>
      <c r="Y23" s="214"/>
      <c r="Z23" s="53">
        <v>3.3</v>
      </c>
      <c r="AA23" s="214"/>
      <c r="AB23" s="53">
        <v>5017.15</v>
      </c>
      <c r="AC23" s="214"/>
      <c r="AD23" s="53">
        <f>Z23</f>
        <v>3.3</v>
      </c>
      <c r="AE23" s="214"/>
      <c r="AF23" s="53">
        <f>AB23</f>
        <v>5017.15</v>
      </c>
      <c r="AG23" s="214"/>
      <c r="AH23" s="53">
        <v>1.64</v>
      </c>
      <c r="AI23" s="214"/>
      <c r="AJ23" s="53">
        <v>8.58</v>
      </c>
      <c r="AK23" s="214"/>
      <c r="AL23" s="53">
        <f>ROUND(AD23+AH23,5)</f>
        <v>4.94</v>
      </c>
      <c r="AM23" s="214"/>
      <c r="AN23" s="53">
        <f>ROUND(AF23+AJ23,5)</f>
        <v>5025.73</v>
      </c>
      <c r="AO23" s="214"/>
      <c r="AP23" s="53">
        <f>ROUND(V23+AL23,5)</f>
        <v>16.44</v>
      </c>
      <c r="AQ23" s="214"/>
      <c r="AR23" s="53">
        <f>ROUND(X23+AN23,5)</f>
        <v>5085.76</v>
      </c>
      <c r="AS23" s="214"/>
      <c r="AT23" s="53">
        <v>0</v>
      </c>
      <c r="AU23" s="214"/>
      <c r="AV23" s="214"/>
      <c r="AW23" s="214"/>
      <c r="AX23" s="53">
        <f>ROUND(N23+R23+AP23+AT23,5)</f>
        <v>410.42</v>
      </c>
      <c r="AY23" s="214"/>
      <c r="AZ23" s="53">
        <f>ROUND(P23+T23+AR23+AV23,5)</f>
        <v>11237.24</v>
      </c>
    </row>
    <row r="24" ht="14.5" customHeight="1">
      <c r="A24" s="49"/>
      <c r="B24" s="49"/>
      <c r="C24" s="49"/>
      <c r="D24" s="49"/>
      <c r="E24" t="s" s="49">
        <v>104</v>
      </c>
      <c r="F24" s="53">
        <v>0</v>
      </c>
      <c r="G24" s="214"/>
      <c r="H24" s="53">
        <v>0</v>
      </c>
      <c r="I24" s="214"/>
      <c r="J24" s="53">
        <v>0</v>
      </c>
      <c r="K24" s="214"/>
      <c r="L24" s="53">
        <v>0</v>
      </c>
      <c r="M24" s="214"/>
      <c r="N24" s="53">
        <f>ROUND(F24+J24,5)</f>
        <v>0</v>
      </c>
      <c r="O24" s="214"/>
      <c r="P24" s="53">
        <f>ROUND(H24+L24,5)</f>
        <v>0</v>
      </c>
      <c r="Q24" s="214"/>
      <c r="R24" s="53">
        <v>0</v>
      </c>
      <c r="S24" s="214"/>
      <c r="T24" s="53">
        <v>400</v>
      </c>
      <c r="U24" s="214"/>
      <c r="V24" s="53">
        <v>0</v>
      </c>
      <c r="W24" s="214"/>
      <c r="X24" s="53">
        <v>0</v>
      </c>
      <c r="Y24" s="214"/>
      <c r="Z24" s="53">
        <v>0</v>
      </c>
      <c r="AA24" s="214"/>
      <c r="AB24" s="53"/>
      <c r="AC24" s="214"/>
      <c r="AD24" s="53">
        <f>Z24</f>
        <v>0</v>
      </c>
      <c r="AE24" s="214"/>
      <c r="AF24" s="53"/>
      <c r="AG24" s="214"/>
      <c r="AH24" s="53">
        <v>0</v>
      </c>
      <c r="AI24" s="214"/>
      <c r="AJ24" s="53"/>
      <c r="AK24" s="214"/>
      <c r="AL24" s="53">
        <f>ROUND(AD24+AH24,5)</f>
        <v>0</v>
      </c>
      <c r="AM24" s="214"/>
      <c r="AN24" s="53"/>
      <c r="AO24" s="214"/>
      <c r="AP24" s="53">
        <f>ROUND(V24+AL24,5)</f>
        <v>0</v>
      </c>
      <c r="AQ24" s="214"/>
      <c r="AR24" s="53">
        <f>ROUND(X24+AN24,5)</f>
        <v>0</v>
      </c>
      <c r="AS24" s="214"/>
      <c r="AT24" s="53">
        <v>0</v>
      </c>
      <c r="AU24" s="214"/>
      <c r="AV24" s="214"/>
      <c r="AW24" s="214"/>
      <c r="AX24" s="53">
        <f>ROUND(N24+R24+AP24+AT24,5)</f>
        <v>0</v>
      </c>
      <c r="AY24" s="214"/>
      <c r="AZ24" s="53">
        <f>ROUND(P24+T24+AR24+AV24,5)</f>
        <v>400</v>
      </c>
    </row>
    <row r="25" ht="14.5" customHeight="1">
      <c r="A25" s="49"/>
      <c r="B25" s="49"/>
      <c r="C25" s="49"/>
      <c r="D25" s="49"/>
      <c r="E25" t="s" s="49">
        <v>78</v>
      </c>
      <c r="F25" s="53">
        <v>360.06</v>
      </c>
      <c r="G25" s="214"/>
      <c r="H25" s="53">
        <v>2190.16</v>
      </c>
      <c r="I25" s="214"/>
      <c r="J25" s="53">
        <v>76.48</v>
      </c>
      <c r="K25" s="214"/>
      <c r="L25" s="53">
        <v>218.68</v>
      </c>
      <c r="M25" s="214"/>
      <c r="N25" s="53">
        <f>ROUND(F25+J25,5)</f>
        <v>436.54</v>
      </c>
      <c r="O25" s="214"/>
      <c r="P25" s="53">
        <f>ROUND(H25+L25,5)</f>
        <v>2408.84</v>
      </c>
      <c r="Q25" s="214"/>
      <c r="R25" s="53">
        <v>101.94</v>
      </c>
      <c r="S25" s="214"/>
      <c r="T25" s="53">
        <v>291.6</v>
      </c>
      <c r="U25" s="214"/>
      <c r="V25" s="53">
        <v>76.48</v>
      </c>
      <c r="W25" s="214"/>
      <c r="X25" s="53">
        <v>218.7</v>
      </c>
      <c r="Y25" s="214"/>
      <c r="Z25" s="53">
        <v>355.18</v>
      </c>
      <c r="AA25" s="214"/>
      <c r="AB25" s="53">
        <v>3062.49</v>
      </c>
      <c r="AC25" s="214"/>
      <c r="AD25" s="53">
        <f>Z25</f>
        <v>355.18</v>
      </c>
      <c r="AE25" s="214"/>
      <c r="AF25" s="53">
        <f>AB25</f>
        <v>3062.49</v>
      </c>
      <c r="AG25" s="214"/>
      <c r="AH25" s="53">
        <v>10.92</v>
      </c>
      <c r="AI25" s="214"/>
      <c r="AJ25" s="53">
        <v>31.24</v>
      </c>
      <c r="AK25" s="214"/>
      <c r="AL25" s="53">
        <f>ROUND(AD25+AH25,5)</f>
        <v>366.1</v>
      </c>
      <c r="AM25" s="214"/>
      <c r="AN25" s="53">
        <f>ROUND(AF25+AJ25,5)</f>
        <v>3093.73</v>
      </c>
      <c r="AO25" s="214"/>
      <c r="AP25" s="53">
        <f>ROUND(V25+AL25,5)</f>
        <v>442.58</v>
      </c>
      <c r="AQ25" s="214"/>
      <c r="AR25" s="53">
        <f>ROUND(X25+AN25,5)</f>
        <v>3312.43</v>
      </c>
      <c r="AS25" s="214"/>
      <c r="AT25" s="53">
        <v>0</v>
      </c>
      <c r="AU25" s="214"/>
      <c r="AV25" s="214"/>
      <c r="AW25" s="214"/>
      <c r="AX25" s="53">
        <f>ROUND(N25+R25+AP25+AT25,5)</f>
        <v>981.0599999999999</v>
      </c>
      <c r="AY25" s="214"/>
      <c r="AZ25" s="53">
        <f>ROUND(P25+T25+AR25+AV25,5)</f>
        <v>6012.87</v>
      </c>
    </row>
    <row r="26" ht="14.5" customHeight="1">
      <c r="A26" s="49"/>
      <c r="B26" s="49"/>
      <c r="C26" s="49"/>
      <c r="D26" s="49"/>
      <c r="E26" t="s" s="49">
        <v>79</v>
      </c>
      <c r="F26" s="53">
        <v>33.39</v>
      </c>
      <c r="G26" s="214"/>
      <c r="H26" s="53">
        <v>1018.52</v>
      </c>
      <c r="I26" s="214"/>
      <c r="J26" s="53">
        <v>152.14</v>
      </c>
      <c r="K26" s="214"/>
      <c r="L26" s="53">
        <v>523.55</v>
      </c>
      <c r="M26" s="214"/>
      <c r="N26" s="53">
        <f>ROUND(F26+J26,5)</f>
        <v>185.53</v>
      </c>
      <c r="O26" s="214"/>
      <c r="P26" s="53">
        <f>ROUND(H26+L26,5)</f>
        <v>1542.07</v>
      </c>
      <c r="Q26" s="214"/>
      <c r="R26" s="53">
        <v>208.28</v>
      </c>
      <c r="S26" s="214"/>
      <c r="T26" s="53">
        <v>6989.84</v>
      </c>
      <c r="U26" s="214"/>
      <c r="V26" s="53">
        <v>148.28</v>
      </c>
      <c r="W26" s="214"/>
      <c r="X26" s="53">
        <v>544.42</v>
      </c>
      <c r="Y26" s="214"/>
      <c r="Z26" s="53">
        <v>50.93</v>
      </c>
      <c r="AA26" s="214"/>
      <c r="AB26" s="53">
        <v>932.4400000000001</v>
      </c>
      <c r="AC26" s="214"/>
      <c r="AD26" s="53">
        <f>Z26</f>
        <v>50.93</v>
      </c>
      <c r="AE26" s="214"/>
      <c r="AF26" s="53">
        <f>AB26</f>
        <v>932.4400000000001</v>
      </c>
      <c r="AG26" s="214"/>
      <c r="AH26" s="53">
        <v>28.85</v>
      </c>
      <c r="AI26" s="214"/>
      <c r="AJ26" s="53">
        <v>110.28</v>
      </c>
      <c r="AK26" s="214"/>
      <c r="AL26" s="53">
        <f>ROUND(AD26+AH26,5)</f>
        <v>79.78</v>
      </c>
      <c r="AM26" s="214"/>
      <c r="AN26" s="53">
        <f>ROUND(AF26+AJ26,5)</f>
        <v>1042.72</v>
      </c>
      <c r="AO26" s="214"/>
      <c r="AP26" s="53">
        <f>ROUND(V26+AL26,5)</f>
        <v>228.06</v>
      </c>
      <c r="AQ26" s="214"/>
      <c r="AR26" s="53">
        <f>ROUND(X26+AN26,5)</f>
        <v>1587.14</v>
      </c>
      <c r="AS26" s="214"/>
      <c r="AT26" s="53">
        <v>0</v>
      </c>
      <c r="AU26" s="214"/>
      <c r="AV26" s="214"/>
      <c r="AW26" s="214"/>
      <c r="AX26" s="53">
        <f>ROUND(N26+R26+AP26+AT26,5)</f>
        <v>621.87</v>
      </c>
      <c r="AY26" s="214"/>
      <c r="AZ26" s="53">
        <f>ROUND(P26+T26+AR26+AV26,5)</f>
        <v>10119.05</v>
      </c>
    </row>
    <row r="27" ht="14.5" customHeight="1">
      <c r="A27" s="49"/>
      <c r="B27" s="49"/>
      <c r="C27" s="49"/>
      <c r="D27" s="49"/>
      <c r="E27" t="s" s="49">
        <v>80</v>
      </c>
      <c r="F27" s="53">
        <v>5.2</v>
      </c>
      <c r="G27" s="214"/>
      <c r="H27" s="53"/>
      <c r="I27" s="214"/>
      <c r="J27" s="53">
        <v>27.34</v>
      </c>
      <c r="K27" s="214"/>
      <c r="L27" s="53"/>
      <c r="M27" s="214"/>
      <c r="N27" s="53">
        <f>ROUND(F27+J27,5)</f>
        <v>32.54</v>
      </c>
      <c r="O27" s="214"/>
      <c r="P27" s="53"/>
      <c r="Q27" s="214"/>
      <c r="R27" s="53">
        <v>1076.44</v>
      </c>
      <c r="S27" s="214"/>
      <c r="T27" s="53"/>
      <c r="U27" s="214"/>
      <c r="V27" s="53">
        <v>27.34</v>
      </c>
      <c r="W27" s="214"/>
      <c r="X27" s="53"/>
      <c r="Y27" s="214"/>
      <c r="Z27" s="53">
        <v>7.82</v>
      </c>
      <c r="AA27" s="214"/>
      <c r="AB27" s="53"/>
      <c r="AC27" s="214"/>
      <c r="AD27" s="53">
        <f>Z27</f>
        <v>7.82</v>
      </c>
      <c r="AE27" s="214"/>
      <c r="AF27" s="53"/>
      <c r="AG27" s="214"/>
      <c r="AH27" s="53">
        <v>3.9</v>
      </c>
      <c r="AI27" s="214"/>
      <c r="AJ27" s="53"/>
      <c r="AK27" s="214"/>
      <c r="AL27" s="53">
        <f>ROUND(AD27+AH27,5)</f>
        <v>11.72</v>
      </c>
      <c r="AM27" s="214"/>
      <c r="AN27" s="53"/>
      <c r="AO27" s="214"/>
      <c r="AP27" s="53">
        <f>ROUND(V27+AL27,5)</f>
        <v>39.06</v>
      </c>
      <c r="AQ27" s="214"/>
      <c r="AR27" s="53"/>
      <c r="AS27" s="214"/>
      <c r="AT27" s="53">
        <v>0</v>
      </c>
      <c r="AU27" s="214"/>
      <c r="AV27" s="214"/>
      <c r="AW27" s="214"/>
      <c r="AX27" s="53">
        <f>ROUND(N27+R27+AP27+AT27,5)</f>
        <v>1148.04</v>
      </c>
      <c r="AY27" s="214"/>
      <c r="AZ27" s="53">
        <f>ROUND(P27+T27+AR27+AV27,5)</f>
        <v>0</v>
      </c>
    </row>
    <row r="28" ht="15" customHeight="1">
      <c r="A28" s="75"/>
      <c r="B28" s="75"/>
      <c r="C28" s="75"/>
      <c r="D28" s="75"/>
      <c r="E28" t="s" s="75">
        <v>81</v>
      </c>
      <c r="F28" s="63">
        <v>0</v>
      </c>
      <c r="G28" s="217"/>
      <c r="H28" s="63">
        <v>10.89</v>
      </c>
      <c r="I28" s="217"/>
      <c r="J28" s="63">
        <v>0</v>
      </c>
      <c r="K28" s="217"/>
      <c r="L28" s="63">
        <v>57.15</v>
      </c>
      <c r="M28" s="217"/>
      <c r="N28" s="63">
        <f>ROUND(F28+J28,5)</f>
        <v>0</v>
      </c>
      <c r="O28" s="217"/>
      <c r="P28" s="63">
        <f>ROUND(H28+L28,5)</f>
        <v>68.04000000000001</v>
      </c>
      <c r="Q28" s="217"/>
      <c r="R28" s="63">
        <v>0</v>
      </c>
      <c r="S28" s="217"/>
      <c r="T28" s="63">
        <v>1076.21</v>
      </c>
      <c r="U28" s="217"/>
      <c r="V28" s="63">
        <v>0</v>
      </c>
      <c r="W28" s="217"/>
      <c r="X28" s="63">
        <v>57.16</v>
      </c>
      <c r="Y28" s="217"/>
      <c r="Z28" s="63">
        <v>0</v>
      </c>
      <c r="AA28" s="217"/>
      <c r="AB28" s="63">
        <v>15016.33</v>
      </c>
      <c r="AC28" s="217"/>
      <c r="AD28" s="63">
        <f>Z28</f>
        <v>0</v>
      </c>
      <c r="AE28" s="217"/>
      <c r="AF28" s="63">
        <f>AB28</f>
        <v>15016.33</v>
      </c>
      <c r="AG28" s="217"/>
      <c r="AH28" s="63">
        <v>0</v>
      </c>
      <c r="AI28" s="217"/>
      <c r="AJ28" s="63">
        <v>8.17</v>
      </c>
      <c r="AK28" s="217"/>
      <c r="AL28" s="63">
        <f>ROUND(AD28+AH28,5)</f>
        <v>0</v>
      </c>
      <c r="AM28" s="217"/>
      <c r="AN28" s="63">
        <f>ROUND(AF28+AJ28,5)</f>
        <v>15024.5</v>
      </c>
      <c r="AO28" s="217"/>
      <c r="AP28" s="63">
        <f>ROUND(V28+AL28,5)</f>
        <v>0</v>
      </c>
      <c r="AQ28" s="217"/>
      <c r="AR28" s="63">
        <f>ROUND(X28+AN28,5)</f>
        <v>15081.66</v>
      </c>
      <c r="AS28" s="217"/>
      <c r="AT28" s="63">
        <v>0</v>
      </c>
      <c r="AU28" s="217"/>
      <c r="AV28" s="217"/>
      <c r="AW28" s="217"/>
      <c r="AX28" s="63">
        <f>ROUND(N28+R28+AP28+AT28,5)</f>
        <v>0</v>
      </c>
      <c r="AY28" s="217"/>
      <c r="AZ28" s="63">
        <f>ROUND(P28+T28+AR28+AV28,5)</f>
        <v>16225.91</v>
      </c>
    </row>
    <row r="29" ht="15" customHeight="1">
      <c r="A29" s="218"/>
      <c r="B29" s="219"/>
      <c r="C29" s="219"/>
      <c r="D29" t="s" s="219">
        <v>82</v>
      </c>
      <c r="E29" s="219"/>
      <c r="F29" s="225">
        <f>ROUND(SUM(F13:F28),5)</f>
        <v>2316.56</v>
      </c>
      <c r="G29" s="221"/>
      <c r="H29" s="225">
        <f>ROUND(SUM(H13:H28),5)</f>
        <v>15072.8</v>
      </c>
      <c r="I29" s="221"/>
      <c r="J29" s="225">
        <f>ROUND(SUM(J13:J28),5)</f>
        <v>9648.15</v>
      </c>
      <c r="K29" s="221"/>
      <c r="L29" s="225">
        <f>ROUND(SUM(L13:L28),5)</f>
        <v>56626.6</v>
      </c>
      <c r="M29" s="221"/>
      <c r="N29" s="225">
        <f>ROUND(F29+J29,5)</f>
        <v>11964.71</v>
      </c>
      <c r="O29" s="221"/>
      <c r="P29" s="225">
        <f>ROUND(H29+L29,5)</f>
        <v>71699.399999999994</v>
      </c>
      <c r="Q29" s="221"/>
      <c r="R29" s="225">
        <f>ROUND(SUM(R13:R28),5)</f>
        <v>8909.639999999999</v>
      </c>
      <c r="S29" s="221"/>
      <c r="T29" s="225">
        <f>ROUND(SUM(T13:T28),5)</f>
        <v>83503.12</v>
      </c>
      <c r="U29" s="221"/>
      <c r="V29" s="225">
        <f>ROUND(SUM(V13:V28),5)</f>
        <v>8269.33</v>
      </c>
      <c r="W29" s="221"/>
      <c r="X29" s="225">
        <f>ROUND(SUM(X13:X28),5)</f>
        <v>55661.5</v>
      </c>
      <c r="Y29" s="221"/>
      <c r="Z29" s="225">
        <f>ROUND(SUM(Z13:Z28),5)</f>
        <v>2657.65</v>
      </c>
      <c r="AA29" s="221"/>
      <c r="AB29" s="225">
        <f>ROUND(SUM(AB13:AB28),5)</f>
        <v>41907.3</v>
      </c>
      <c r="AC29" s="221"/>
      <c r="AD29" s="225">
        <f>Z29</f>
        <v>2657.65</v>
      </c>
      <c r="AE29" s="221"/>
      <c r="AF29" s="225">
        <f>AB29</f>
        <v>41907.3</v>
      </c>
      <c r="AG29" s="221"/>
      <c r="AH29" s="225">
        <f>ROUND(SUM(AH13:AH28),5)</f>
        <v>1915.35</v>
      </c>
      <c r="AI29" s="221"/>
      <c r="AJ29" s="225">
        <f>ROUND(SUM(AJ13:AJ28),5)</f>
        <v>12105.08</v>
      </c>
      <c r="AK29" s="221"/>
      <c r="AL29" s="225">
        <f>ROUND(AD29+AH29,5)</f>
        <v>4573</v>
      </c>
      <c r="AM29" s="221"/>
      <c r="AN29" s="225">
        <f>ROUND(AF29+AJ29,5)</f>
        <v>54012.38</v>
      </c>
      <c r="AO29" s="221"/>
      <c r="AP29" s="225">
        <f>ROUND(V29+AL29,5)</f>
        <v>12842.33</v>
      </c>
      <c r="AQ29" s="221"/>
      <c r="AR29" s="225">
        <f>ROUND(X29+AN29,5)</f>
        <v>109673.88</v>
      </c>
      <c r="AS29" s="221"/>
      <c r="AT29" s="225">
        <f>ROUND(SUM(AT13:AT28),5)</f>
        <v>0</v>
      </c>
      <c r="AU29" s="221"/>
      <c r="AV29" s="221"/>
      <c r="AW29" s="221"/>
      <c r="AX29" s="225">
        <f>ROUND(N29+R29+AP29+AT29,5)</f>
        <v>33716.68</v>
      </c>
      <c r="AY29" s="221"/>
      <c r="AZ29" s="226">
        <f>ROUND(P29+T29+AR29+AV29,5)</f>
        <v>264876.4</v>
      </c>
    </row>
    <row r="30" ht="15" customHeight="1">
      <c r="A30" s="36"/>
      <c r="B30" t="s" s="36">
        <v>105</v>
      </c>
      <c r="C30" s="36"/>
      <c r="D30" s="36"/>
      <c r="E30" s="36"/>
      <c r="F30" s="216">
        <f>ROUND(F4+F12-F29,5)</f>
        <v>-2316.56</v>
      </c>
      <c r="G30" s="224"/>
      <c r="H30" s="216">
        <f>ROUND(H4+H12-H29,5)</f>
        <v>-15072.8</v>
      </c>
      <c r="I30" s="224"/>
      <c r="J30" s="216">
        <f>ROUND(J4+J12-J29,5)</f>
        <v>-171.4</v>
      </c>
      <c r="K30" s="224"/>
      <c r="L30" s="216">
        <f>ROUND(L4+L12-L29,5)</f>
        <v>-44326.6</v>
      </c>
      <c r="M30" s="224"/>
      <c r="N30" s="216">
        <f>ROUND(F30+J30,5)</f>
        <v>-2487.96</v>
      </c>
      <c r="O30" s="224"/>
      <c r="P30" s="216">
        <f>ROUND(H30+L30,5)</f>
        <v>-59399.4</v>
      </c>
      <c r="Q30" s="224"/>
      <c r="R30" s="216">
        <f>ROUND(R4+R12-R29,5)</f>
        <v>11693.75</v>
      </c>
      <c r="S30" s="224"/>
      <c r="T30" s="216">
        <f>ROUND(T4+T12-T29,5)</f>
        <v>86496.88</v>
      </c>
      <c r="U30" s="224"/>
      <c r="V30" s="216">
        <f>ROUND(V4+V12-V29,5)</f>
        <v>-5769.33</v>
      </c>
      <c r="W30" s="224"/>
      <c r="X30" s="216">
        <f>ROUND(X4+X12-X29,5)</f>
        <v>-18661.5</v>
      </c>
      <c r="Y30" s="224"/>
      <c r="Z30" s="216">
        <f>ROUND(Z4+Z12-Z29,5)</f>
        <v>-2657.65</v>
      </c>
      <c r="AA30" s="224"/>
      <c r="AB30" s="216">
        <f>ROUND(AB4+AB12-AB29,5)</f>
        <v>2092.7</v>
      </c>
      <c r="AC30" s="224"/>
      <c r="AD30" s="216">
        <f>Z30</f>
        <v>-2657.65</v>
      </c>
      <c r="AE30" s="224"/>
      <c r="AF30" s="216">
        <f>AB30</f>
        <v>2092.7</v>
      </c>
      <c r="AG30" s="224"/>
      <c r="AH30" s="216">
        <f>ROUND(AH4+AH12-AH29,5)</f>
        <v>-1659.35</v>
      </c>
      <c r="AI30" s="224"/>
      <c r="AJ30" s="216">
        <f>ROUND(AJ4+AJ12-AJ29,5)</f>
        <v>37894.92</v>
      </c>
      <c r="AK30" s="224"/>
      <c r="AL30" s="216">
        <f>ROUND(AD30+AH30,5)</f>
        <v>-4317</v>
      </c>
      <c r="AM30" s="224"/>
      <c r="AN30" s="216">
        <f>ROUND(AF30+AJ30,5)</f>
        <v>39987.62</v>
      </c>
      <c r="AO30" s="224"/>
      <c r="AP30" s="216">
        <f>ROUND(V30+AL30,5)</f>
        <v>-10086.33</v>
      </c>
      <c r="AQ30" s="224"/>
      <c r="AR30" s="216">
        <f>ROUND(X30+AN30,5)</f>
        <v>21326.12</v>
      </c>
      <c r="AS30" s="224"/>
      <c r="AT30" s="216">
        <f>ROUND(AT4+AT12-AT29,5)</f>
        <v>15000</v>
      </c>
      <c r="AU30" s="224"/>
      <c r="AV30" s="224"/>
      <c r="AW30" s="224"/>
      <c r="AX30" s="216">
        <f>ROUND(N30+R30+AP30+AT30,5)</f>
        <v>14119.46</v>
      </c>
      <c r="AY30" s="224"/>
      <c r="AZ30" s="216">
        <f>ROUND(P30+T30+AR30+AV30,5)</f>
        <v>48423.6</v>
      </c>
    </row>
    <row r="31" ht="11" customHeight="1">
      <c r="A31" t="s" s="49">
        <v>36</v>
      </c>
      <c r="B31" s="49"/>
      <c r="C31" s="49"/>
      <c r="D31" s="49"/>
      <c r="E31" s="49"/>
      <c r="F31" s="227">
        <f>F30</f>
        <v>-2316.56</v>
      </c>
      <c r="G31" s="49"/>
      <c r="H31" s="227">
        <f>H30</f>
        <v>-15072.8</v>
      </c>
      <c r="I31" s="49"/>
      <c r="J31" s="227">
        <f>J30</f>
        <v>-171.4</v>
      </c>
      <c r="K31" s="49"/>
      <c r="L31" s="227">
        <f>L30</f>
        <v>-44326.6</v>
      </c>
      <c r="M31" s="49"/>
      <c r="N31" s="227">
        <f>ROUND(F31+J31,5)</f>
        <v>-2487.96</v>
      </c>
      <c r="O31" s="49"/>
      <c r="P31" s="227">
        <f>ROUND(H31+L31,5)</f>
        <v>-59399.4</v>
      </c>
      <c r="Q31" s="49"/>
      <c r="R31" s="227">
        <f>R30</f>
        <v>11693.75</v>
      </c>
      <c r="S31" s="49"/>
      <c r="T31" s="227">
        <f>T30</f>
        <v>86496.88</v>
      </c>
      <c r="U31" s="49"/>
      <c r="V31" s="227">
        <f>V30</f>
        <v>-5769.33</v>
      </c>
      <c r="W31" s="49"/>
      <c r="X31" s="227">
        <f>X30</f>
        <v>-18661.5</v>
      </c>
      <c r="Y31" s="49"/>
      <c r="Z31" s="227">
        <f>Z30</f>
        <v>-2657.65</v>
      </c>
      <c r="AA31" s="49"/>
      <c r="AB31" s="227">
        <f>AB30</f>
        <v>2092.7</v>
      </c>
      <c r="AC31" s="49"/>
      <c r="AD31" s="227">
        <f>Z31</f>
        <v>-2657.65</v>
      </c>
      <c r="AE31" s="49"/>
      <c r="AF31" s="227">
        <f>AB31</f>
        <v>2092.7</v>
      </c>
      <c r="AG31" s="49"/>
      <c r="AH31" s="227">
        <f>AH30</f>
        <v>-1659.35</v>
      </c>
      <c r="AI31" s="49"/>
      <c r="AJ31" s="227">
        <f>AJ30</f>
        <v>37894.92</v>
      </c>
      <c r="AK31" s="49"/>
      <c r="AL31" s="227">
        <f>ROUND(AD31+AH31,5)</f>
        <v>-4317</v>
      </c>
      <c r="AM31" s="49"/>
      <c r="AN31" s="227">
        <f>ROUND(AF31+AJ31,5)</f>
        <v>39987.62</v>
      </c>
      <c r="AO31" s="49"/>
      <c r="AP31" s="227">
        <f>ROUND(V31+AL31,5)</f>
        <v>-10086.33</v>
      </c>
      <c r="AQ31" s="49"/>
      <c r="AR31" s="227">
        <f>ROUND(X31+AN31,5)</f>
        <v>21326.12</v>
      </c>
      <c r="AS31" s="49"/>
      <c r="AT31" s="227">
        <f>AT30</f>
        <v>15000</v>
      </c>
      <c r="AU31" s="49"/>
      <c r="AV31" s="49"/>
      <c r="AW31" s="49"/>
      <c r="AX31" s="227">
        <f>ROUND(N31+R31+AP31+AT31,5)</f>
        <v>14119.46</v>
      </c>
      <c r="AY31" s="49"/>
      <c r="AZ31" s="227">
        <f>ROUND(P31+T31+AR31+AV31,5)</f>
        <v>48423.6</v>
      </c>
    </row>
  </sheetData>
  <mergeCells count="19">
    <mergeCell ref="F1:H1"/>
    <mergeCell ref="J1:L1"/>
    <mergeCell ref="V1:X1"/>
    <mergeCell ref="Z1:AB1"/>
    <mergeCell ref="AD1:AF1"/>
    <mergeCell ref="AH1:AJ1"/>
    <mergeCell ref="AL1:AN1"/>
    <mergeCell ref="F2:H2"/>
    <mergeCell ref="J2:L2"/>
    <mergeCell ref="N2:P2"/>
    <mergeCell ref="R2:T2"/>
    <mergeCell ref="V2:X2"/>
    <mergeCell ref="Z2:AB2"/>
    <mergeCell ref="AD2:AF2"/>
    <mergeCell ref="AH2:AJ2"/>
    <mergeCell ref="AL2:AN2"/>
    <mergeCell ref="AP2:AR2"/>
    <mergeCell ref="AT2:AV2"/>
    <mergeCell ref="AX2:AZ2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AH27"/>
  <sheetViews>
    <sheetView workbookViewId="0" showGridLines="0" defaultGridColor="1"/>
  </sheetViews>
  <sheetFormatPr defaultColWidth="8.83333" defaultRowHeight="14.5" customHeight="1" outlineLevelRow="0" outlineLevelCol="0"/>
  <cols>
    <col min="1" max="4" width="3" style="228" customWidth="1"/>
    <col min="5" max="5" width="33" style="228" customWidth="1"/>
    <col min="6" max="6" width="10" style="228" customWidth="1"/>
    <col min="7" max="7" width="2.35156" style="228" customWidth="1"/>
    <col min="8" max="8" width="8.5" style="228" customWidth="1"/>
    <col min="9" max="9" width="2.35156" style="228" customWidth="1"/>
    <col min="10" max="10" width="10" style="228" customWidth="1"/>
    <col min="11" max="11" width="2.35156" style="228" customWidth="1"/>
    <col min="12" max="12" width="8.5" style="228" customWidth="1"/>
    <col min="13" max="13" width="2.35156" style="228" customWidth="1"/>
    <col min="14" max="14" width="10" style="228" customWidth="1"/>
    <col min="15" max="15" width="2.35156" style="228" customWidth="1"/>
    <col min="16" max="16" width="8.5" style="228" customWidth="1"/>
    <col min="17" max="17" width="2.35156" style="228" customWidth="1"/>
    <col min="18" max="18" width="10" style="228" customWidth="1"/>
    <col min="19" max="19" width="2.35156" style="228" customWidth="1"/>
    <col min="20" max="20" width="8.5" style="228" customWidth="1"/>
    <col min="21" max="21" width="2.35156" style="228" customWidth="1"/>
    <col min="22" max="22" width="10" style="228" customWidth="1"/>
    <col min="23" max="23" width="2.35156" style="228" customWidth="1"/>
    <col min="24" max="24" width="6.5" style="228" customWidth="1"/>
    <col min="25" max="25" width="2.35156" style="228" customWidth="1"/>
    <col min="26" max="26" width="10" style="228" customWidth="1"/>
    <col min="27" max="27" width="2.35156" style="228" customWidth="1"/>
    <col min="28" max="28" width="8.67188" style="228" customWidth="1"/>
    <col min="29" max="29" width="2.35156" style="228" customWidth="1"/>
    <col min="30" max="30" width="10" style="228" customWidth="1"/>
    <col min="31" max="31" width="2.35156" style="228" customWidth="1"/>
    <col min="32" max="32" width="8.67188" style="228" customWidth="1"/>
    <col min="33" max="34" width="8.85156" style="228" customWidth="1"/>
    <col min="35" max="16384" width="8.85156" style="228" customWidth="1"/>
  </cols>
  <sheetData>
    <row r="1" ht="14.5" customHeight="1">
      <c r="A1" s="49"/>
      <c r="B1" s="49"/>
      <c r="C1" s="49"/>
      <c r="D1" s="49"/>
      <c r="E1" s="49"/>
      <c r="F1" t="s" s="180">
        <v>106</v>
      </c>
      <c r="G1" s="209"/>
      <c r="H1" s="209"/>
      <c r="I1" s="49"/>
      <c r="J1" t="s" s="180">
        <v>88</v>
      </c>
      <c r="K1" s="209"/>
      <c r="L1" s="209"/>
      <c r="M1" s="49"/>
      <c r="N1" t="s" s="180">
        <v>107</v>
      </c>
      <c r="O1" s="209"/>
      <c r="P1" s="209"/>
      <c r="Q1" s="49"/>
      <c r="R1" t="s" s="180">
        <v>13</v>
      </c>
      <c r="S1" s="209"/>
      <c r="T1" s="209"/>
      <c r="U1" s="49"/>
      <c r="V1" t="s" s="180">
        <v>15</v>
      </c>
      <c r="W1" s="209"/>
      <c r="X1" s="209"/>
      <c r="Y1" s="49"/>
      <c r="Z1" s="209"/>
      <c r="AA1" s="209"/>
      <c r="AB1" s="209"/>
      <c r="AC1" s="49"/>
      <c r="AD1" s="209"/>
      <c r="AE1" s="209"/>
      <c r="AF1" s="209"/>
      <c r="AG1" s="3"/>
      <c r="AH1" s="3"/>
    </row>
    <row r="2" ht="15" customHeight="1">
      <c r="A2" s="49"/>
      <c r="B2" s="49"/>
      <c r="C2" s="49"/>
      <c r="D2" s="49"/>
      <c r="E2" s="49"/>
      <c r="F2" t="s" s="181">
        <v>108</v>
      </c>
      <c r="G2" s="210"/>
      <c r="H2" s="210"/>
      <c r="I2" s="49"/>
      <c r="J2" t="s" s="181">
        <v>96</v>
      </c>
      <c r="K2" s="210"/>
      <c r="L2" s="210"/>
      <c r="M2" s="49"/>
      <c r="N2" t="s" s="181">
        <v>96</v>
      </c>
      <c r="O2" s="210"/>
      <c r="P2" s="210"/>
      <c r="Q2" s="49"/>
      <c r="R2" t="s" s="181">
        <v>96</v>
      </c>
      <c r="S2" s="210"/>
      <c r="T2" s="210"/>
      <c r="U2" s="49"/>
      <c r="V2" t="s" s="181">
        <v>96</v>
      </c>
      <c r="W2" s="210"/>
      <c r="X2" s="210"/>
      <c r="Y2" s="49"/>
      <c r="Z2" t="s" s="181">
        <v>99</v>
      </c>
      <c r="AA2" s="210"/>
      <c r="AB2" s="210"/>
      <c r="AC2" s="49"/>
      <c r="AD2" t="s" s="181">
        <v>100</v>
      </c>
      <c r="AE2" s="210"/>
      <c r="AF2" s="210"/>
      <c r="AG2" s="3"/>
      <c r="AH2" s="3"/>
    </row>
    <row r="3" ht="15.5" customHeight="1">
      <c r="A3" s="180"/>
      <c r="B3" s="180"/>
      <c r="C3" s="180"/>
      <c r="D3" s="180"/>
      <c r="E3" s="180"/>
      <c r="F3" t="s" s="211">
        <v>42</v>
      </c>
      <c r="G3" s="212"/>
      <c r="H3" t="s" s="211">
        <v>101</v>
      </c>
      <c r="I3" s="49"/>
      <c r="J3" t="s" s="211">
        <v>42</v>
      </c>
      <c r="K3" s="212"/>
      <c r="L3" t="s" s="211">
        <v>101</v>
      </c>
      <c r="M3" s="49"/>
      <c r="N3" t="s" s="211">
        <v>42</v>
      </c>
      <c r="O3" s="212"/>
      <c r="P3" t="s" s="211">
        <v>101</v>
      </c>
      <c r="Q3" s="49"/>
      <c r="R3" t="s" s="211">
        <v>42</v>
      </c>
      <c r="S3" s="212"/>
      <c r="T3" t="s" s="211">
        <v>101</v>
      </c>
      <c r="U3" s="49"/>
      <c r="V3" t="s" s="211">
        <v>42</v>
      </c>
      <c r="W3" s="212"/>
      <c r="X3" t="s" s="211">
        <v>101</v>
      </c>
      <c r="Y3" s="49"/>
      <c r="Z3" t="s" s="211">
        <v>42</v>
      </c>
      <c r="AA3" s="212"/>
      <c r="AB3" t="s" s="211">
        <v>101</v>
      </c>
      <c r="AC3" s="49"/>
      <c r="AD3" t="s" s="211">
        <v>42</v>
      </c>
      <c r="AE3" s="212"/>
      <c r="AF3" t="s" s="211">
        <v>101</v>
      </c>
      <c r="AG3" s="3"/>
      <c r="AH3" s="3"/>
    </row>
    <row r="4" ht="15" customHeight="1">
      <c r="A4" s="49"/>
      <c r="B4" t="s" s="49">
        <v>45</v>
      </c>
      <c r="C4" s="49"/>
      <c r="D4" s="49"/>
      <c r="E4" s="49"/>
      <c r="F4" s="213"/>
      <c r="G4" s="214"/>
      <c r="H4" s="213"/>
      <c r="I4" s="214"/>
      <c r="J4" s="213"/>
      <c r="K4" s="214"/>
      <c r="L4" s="213"/>
      <c r="M4" s="214"/>
      <c r="N4" s="213"/>
      <c r="O4" s="214"/>
      <c r="P4" s="213"/>
      <c r="Q4" s="214"/>
      <c r="R4" s="213"/>
      <c r="S4" s="214"/>
      <c r="T4" s="213"/>
      <c r="U4" s="214"/>
      <c r="V4" s="213"/>
      <c r="W4" s="214"/>
      <c r="X4" s="215"/>
      <c r="Y4" s="214"/>
      <c r="Z4" s="213"/>
      <c r="AA4" s="214"/>
      <c r="AB4" s="213"/>
      <c r="AC4" s="214"/>
      <c r="AD4" s="213"/>
      <c r="AE4" s="214"/>
      <c r="AF4" s="213"/>
      <c r="AG4" s="3"/>
      <c r="AH4" s="3"/>
    </row>
    <row r="5" ht="14.5" customHeight="1">
      <c r="A5" s="49"/>
      <c r="B5" s="49"/>
      <c r="C5" s="49"/>
      <c r="D5" t="s" s="49">
        <v>46</v>
      </c>
      <c r="E5" s="49"/>
      <c r="F5" s="53"/>
      <c r="G5" s="214"/>
      <c r="H5" s="53"/>
      <c r="I5" s="214"/>
      <c r="J5" s="53"/>
      <c r="K5" s="214"/>
      <c r="L5" s="53"/>
      <c r="M5" s="214"/>
      <c r="N5" s="53"/>
      <c r="O5" s="214"/>
      <c r="P5" s="53"/>
      <c r="Q5" s="214"/>
      <c r="R5" s="53"/>
      <c r="S5" s="214"/>
      <c r="T5" s="53"/>
      <c r="U5" s="214"/>
      <c r="V5" s="53"/>
      <c r="W5" s="214"/>
      <c r="X5" s="214"/>
      <c r="Y5" s="214"/>
      <c r="Z5" s="53"/>
      <c r="AA5" s="214"/>
      <c r="AB5" s="53"/>
      <c r="AC5" s="214"/>
      <c r="AD5" s="53"/>
      <c r="AE5" s="214"/>
      <c r="AF5" s="53"/>
      <c r="AG5" s="3"/>
      <c r="AH5" s="3"/>
    </row>
    <row r="6" ht="14.5" customHeight="1">
      <c r="A6" s="49"/>
      <c r="B6" s="49"/>
      <c r="C6" s="49"/>
      <c r="D6" s="49"/>
      <c r="E6" t="s" s="49">
        <v>47</v>
      </c>
      <c r="F6" s="53">
        <v>0</v>
      </c>
      <c r="G6" s="214"/>
      <c r="H6" s="53">
        <v>0</v>
      </c>
      <c r="I6" s="214"/>
      <c r="J6" s="53">
        <f>F6</f>
        <v>0</v>
      </c>
      <c r="K6" s="214"/>
      <c r="L6" s="53">
        <f>H6</f>
        <v>0</v>
      </c>
      <c r="M6" s="214"/>
      <c r="N6" s="53">
        <v>1452</v>
      </c>
      <c r="O6" s="214"/>
      <c r="P6" s="53">
        <v>48000</v>
      </c>
      <c r="Q6" s="214"/>
      <c r="R6" s="53">
        <v>0</v>
      </c>
      <c r="S6" s="214"/>
      <c r="T6" s="53"/>
      <c r="U6" s="214"/>
      <c r="V6" s="53">
        <v>0</v>
      </c>
      <c r="W6" s="214"/>
      <c r="X6" s="214"/>
      <c r="Y6" s="214"/>
      <c r="Z6" s="53">
        <f>ROUND(J6+N6+R6+V6,5)</f>
        <v>1452</v>
      </c>
      <c r="AA6" s="214"/>
      <c r="AB6" s="53">
        <f>ROUND(L6+P6+T6+X6,5)</f>
        <v>48000</v>
      </c>
      <c r="AC6" s="214"/>
      <c r="AD6" s="53">
        <f>Z6</f>
        <v>1452</v>
      </c>
      <c r="AE6" s="214"/>
      <c r="AF6" s="53">
        <f>AB6</f>
        <v>48000</v>
      </c>
      <c r="AG6" s="3"/>
      <c r="AH6" s="3"/>
    </row>
    <row r="7" ht="15" customHeight="1">
      <c r="A7" s="49"/>
      <c r="B7" s="49"/>
      <c r="C7" s="49"/>
      <c r="D7" s="49"/>
      <c r="E7" t="s" s="49">
        <v>56</v>
      </c>
      <c r="F7" s="63">
        <v>0</v>
      </c>
      <c r="G7" s="214"/>
      <c r="H7" s="63"/>
      <c r="I7" s="214"/>
      <c r="J7" s="63">
        <f>F7</f>
        <v>0</v>
      </c>
      <c r="K7" s="214"/>
      <c r="L7" s="63"/>
      <c r="M7" s="214"/>
      <c r="N7" s="63">
        <v>0</v>
      </c>
      <c r="O7" s="214"/>
      <c r="P7" s="63">
        <v>0</v>
      </c>
      <c r="Q7" s="214"/>
      <c r="R7" s="63">
        <v>0</v>
      </c>
      <c r="S7" s="214"/>
      <c r="T7" s="53"/>
      <c r="U7" s="214"/>
      <c r="V7" s="63">
        <v>0</v>
      </c>
      <c r="W7" s="214"/>
      <c r="X7" s="214"/>
      <c r="Y7" s="214"/>
      <c r="Z7" s="63">
        <f>ROUND(J7+N7+R7+V7,5)</f>
        <v>0</v>
      </c>
      <c r="AA7" s="214"/>
      <c r="AB7" s="63">
        <f>ROUND(L7+P7+T7+X7,5)</f>
        <v>0</v>
      </c>
      <c r="AC7" s="214"/>
      <c r="AD7" s="63">
        <f>Z7</f>
        <v>0</v>
      </c>
      <c r="AE7" s="214"/>
      <c r="AF7" s="63">
        <f>AB7</f>
        <v>0</v>
      </c>
      <c r="AG7" s="3"/>
      <c r="AH7" s="3"/>
    </row>
    <row r="8" ht="15" customHeight="1">
      <c r="A8" s="75"/>
      <c r="B8" s="75"/>
      <c r="C8" s="75"/>
      <c r="D8" t="s" s="75">
        <v>66</v>
      </c>
      <c r="E8" s="75"/>
      <c r="F8" s="216">
        <f>ROUND(SUM(F5:F7),5)</f>
        <v>0</v>
      </c>
      <c r="G8" s="217"/>
      <c r="H8" s="216">
        <f>ROUND(SUM(H5:H7),5)</f>
        <v>0</v>
      </c>
      <c r="I8" s="217"/>
      <c r="J8" s="216">
        <f>F8</f>
        <v>0</v>
      </c>
      <c r="K8" s="217"/>
      <c r="L8" s="216">
        <f>H8</f>
        <v>0</v>
      </c>
      <c r="M8" s="217"/>
      <c r="N8" s="216">
        <f>ROUND(SUM(N5:N7),5)</f>
        <v>1452</v>
      </c>
      <c r="O8" s="217"/>
      <c r="P8" s="216">
        <f>ROUND(SUM(P5:P7),5)</f>
        <v>48000</v>
      </c>
      <c r="Q8" s="217"/>
      <c r="R8" s="216">
        <f>ROUND(SUM(R5:R7),5)</f>
        <v>0</v>
      </c>
      <c r="S8" s="217"/>
      <c r="T8" s="229"/>
      <c r="U8" s="217"/>
      <c r="V8" s="216">
        <f>ROUND(SUM(V5:V7),5)</f>
        <v>0</v>
      </c>
      <c r="W8" s="217"/>
      <c r="X8" s="217"/>
      <c r="Y8" s="217"/>
      <c r="Z8" s="216">
        <f>ROUND(J8+N8+R8+V8,5)</f>
        <v>1452</v>
      </c>
      <c r="AA8" s="217"/>
      <c r="AB8" s="216">
        <f>ROUND(L8+P8+T8+X8,5)</f>
        <v>48000</v>
      </c>
      <c r="AC8" s="217"/>
      <c r="AD8" s="216">
        <f>Z8</f>
        <v>1452</v>
      </c>
      <c r="AE8" s="217"/>
      <c r="AF8" s="216">
        <f>AB8</f>
        <v>48000</v>
      </c>
      <c r="AG8" s="230"/>
      <c r="AH8" s="230"/>
    </row>
    <row r="9" ht="14.5" customHeight="1">
      <c r="A9" s="218"/>
      <c r="B9" s="219"/>
      <c r="C9" t="s" s="219">
        <v>102</v>
      </c>
      <c r="D9" s="219"/>
      <c r="E9" s="219"/>
      <c r="F9" s="220">
        <f>F8</f>
        <v>0</v>
      </c>
      <c r="G9" s="221"/>
      <c r="H9" s="220">
        <f>H8</f>
        <v>0</v>
      </c>
      <c r="I9" s="221"/>
      <c r="J9" s="220">
        <f>F9</f>
        <v>0</v>
      </c>
      <c r="K9" s="221"/>
      <c r="L9" s="220">
        <f>H9</f>
        <v>0</v>
      </c>
      <c r="M9" s="221"/>
      <c r="N9" s="220">
        <f>N8</f>
        <v>1452</v>
      </c>
      <c r="O9" s="221"/>
      <c r="P9" s="220">
        <f>P8</f>
        <v>48000</v>
      </c>
      <c r="Q9" s="221"/>
      <c r="R9" s="220">
        <f>R8</f>
        <v>0</v>
      </c>
      <c r="S9" s="221"/>
      <c r="T9" s="231"/>
      <c r="U9" s="221"/>
      <c r="V9" s="220">
        <f>V8</f>
        <v>0</v>
      </c>
      <c r="W9" s="221"/>
      <c r="X9" s="221"/>
      <c r="Y9" s="221"/>
      <c r="Z9" s="220">
        <f>ROUND(J9+N9+R9+V9,5)</f>
        <v>1452</v>
      </c>
      <c r="AA9" s="221"/>
      <c r="AB9" s="220">
        <f>ROUND(L9+P9+T9+X9,5)</f>
        <v>48000</v>
      </c>
      <c r="AC9" s="221"/>
      <c r="AD9" s="220">
        <f>Z9</f>
        <v>1452</v>
      </c>
      <c r="AE9" s="221"/>
      <c r="AF9" s="220">
        <f>AB9</f>
        <v>48000</v>
      </c>
      <c r="AG9" s="232"/>
      <c r="AH9" s="233"/>
    </row>
    <row r="10" ht="14.5" customHeight="1">
      <c r="A10" s="36"/>
      <c r="B10" s="36"/>
      <c r="C10" s="36"/>
      <c r="D10" t="s" s="36">
        <v>68</v>
      </c>
      <c r="E10" s="36"/>
      <c r="F10" s="223"/>
      <c r="G10" s="224"/>
      <c r="H10" s="223"/>
      <c r="I10" s="224"/>
      <c r="J10" s="223"/>
      <c r="K10" s="224"/>
      <c r="L10" s="223"/>
      <c r="M10" s="224"/>
      <c r="N10" s="223"/>
      <c r="O10" s="224"/>
      <c r="P10" s="223"/>
      <c r="Q10" s="224"/>
      <c r="R10" s="223"/>
      <c r="S10" s="224"/>
      <c r="T10" s="223"/>
      <c r="U10" s="224"/>
      <c r="V10" s="223"/>
      <c r="W10" s="224"/>
      <c r="X10" s="224"/>
      <c r="Y10" s="224"/>
      <c r="Z10" s="223"/>
      <c r="AA10" s="224"/>
      <c r="AB10" s="223"/>
      <c r="AC10" s="224"/>
      <c r="AD10" s="223"/>
      <c r="AE10" s="224"/>
      <c r="AF10" s="223"/>
      <c r="AG10" s="234"/>
      <c r="AH10" s="234"/>
    </row>
    <row r="11" ht="14.5" customHeight="1">
      <c r="A11" s="49"/>
      <c r="B11" s="49"/>
      <c r="C11" s="49"/>
      <c r="D11" s="49"/>
      <c r="E11" t="s" s="49">
        <v>69</v>
      </c>
      <c r="F11" s="53">
        <v>2889.09</v>
      </c>
      <c r="G11" s="214"/>
      <c r="H11" s="53">
        <v>18304.18</v>
      </c>
      <c r="I11" s="214"/>
      <c r="J11" s="53">
        <f>F11</f>
        <v>2889.09</v>
      </c>
      <c r="K11" s="214"/>
      <c r="L11" s="53">
        <f>H11</f>
        <v>18304.18</v>
      </c>
      <c r="M11" s="214"/>
      <c r="N11" s="53">
        <v>7673.31</v>
      </c>
      <c r="O11" s="214"/>
      <c r="P11" s="53">
        <v>49363.44</v>
      </c>
      <c r="Q11" s="214"/>
      <c r="R11" s="53">
        <v>5551.99</v>
      </c>
      <c r="S11" s="214"/>
      <c r="T11" s="53">
        <v>28732.35</v>
      </c>
      <c r="U11" s="214"/>
      <c r="V11" s="53">
        <v>0</v>
      </c>
      <c r="W11" s="214"/>
      <c r="X11" s="214"/>
      <c r="Y11" s="214"/>
      <c r="Z11" s="53">
        <f>ROUND(J11+N11+R11+V11,5)</f>
        <v>16114.39</v>
      </c>
      <c r="AA11" s="214"/>
      <c r="AB11" s="53">
        <f>ROUND(L11+P11+T11+X11,5)</f>
        <v>96399.97</v>
      </c>
      <c r="AC11" s="214"/>
      <c r="AD11" s="53">
        <f>Z11</f>
        <v>16114.39</v>
      </c>
      <c r="AE11" s="214"/>
      <c r="AF11" s="53">
        <f>AB11</f>
        <v>96399.97</v>
      </c>
      <c r="AG11" s="3"/>
      <c r="AH11" s="3"/>
    </row>
    <row r="12" ht="14.5" customHeight="1">
      <c r="A12" s="49"/>
      <c r="B12" s="49"/>
      <c r="C12" s="49"/>
      <c r="D12" s="49"/>
      <c r="E12" t="s" s="49">
        <v>71</v>
      </c>
      <c r="F12" s="53">
        <v>0</v>
      </c>
      <c r="G12" s="214"/>
      <c r="H12" s="53"/>
      <c r="I12" s="214"/>
      <c r="J12" s="53">
        <f>F12</f>
        <v>0</v>
      </c>
      <c r="K12" s="214"/>
      <c r="L12" s="53"/>
      <c r="M12" s="214"/>
      <c r="N12" s="53">
        <v>30.06</v>
      </c>
      <c r="O12" s="214"/>
      <c r="P12" s="53">
        <v>1105</v>
      </c>
      <c r="Q12" s="214"/>
      <c r="R12" s="53">
        <v>0</v>
      </c>
      <c r="S12" s="214"/>
      <c r="T12" s="53"/>
      <c r="U12" s="214"/>
      <c r="V12" s="53">
        <v>0</v>
      </c>
      <c r="W12" s="214"/>
      <c r="X12" s="214"/>
      <c r="Y12" s="214"/>
      <c r="Z12" s="53">
        <f>ROUND(J12+N12+R12+V12,5)</f>
        <v>30.06</v>
      </c>
      <c r="AA12" s="214"/>
      <c r="AB12" s="53">
        <f>ROUND(L12+P12+T12+X12,5)</f>
        <v>1105</v>
      </c>
      <c r="AC12" s="214"/>
      <c r="AD12" s="53">
        <f>Z12</f>
        <v>30.06</v>
      </c>
      <c r="AE12" s="214"/>
      <c r="AF12" s="53">
        <f>AB12</f>
        <v>1105</v>
      </c>
      <c r="AG12" s="3"/>
      <c r="AH12" s="3"/>
    </row>
    <row r="13" ht="14.5" customHeight="1">
      <c r="A13" s="49"/>
      <c r="B13" s="49"/>
      <c r="C13" s="49"/>
      <c r="D13" s="49"/>
      <c r="E13" t="s" s="49">
        <v>109</v>
      </c>
      <c r="F13" s="53">
        <v>0</v>
      </c>
      <c r="G13" s="214"/>
      <c r="H13" s="53"/>
      <c r="I13" s="214"/>
      <c r="J13" s="53">
        <f>F13</f>
        <v>0</v>
      </c>
      <c r="K13" s="214"/>
      <c r="L13" s="53"/>
      <c r="M13" s="214"/>
      <c r="N13" s="53">
        <v>0</v>
      </c>
      <c r="O13" s="214"/>
      <c r="P13" s="53">
        <v>0</v>
      </c>
      <c r="Q13" s="214"/>
      <c r="R13" s="53">
        <v>0</v>
      </c>
      <c r="S13" s="214"/>
      <c r="T13" s="53"/>
      <c r="U13" s="214"/>
      <c r="V13" s="53">
        <v>0</v>
      </c>
      <c r="W13" s="214"/>
      <c r="X13" s="214"/>
      <c r="Y13" s="214"/>
      <c r="Z13" s="53">
        <f>ROUND(J13+N13+R13+V13,5)</f>
        <v>0</v>
      </c>
      <c r="AA13" s="214"/>
      <c r="AB13" s="53">
        <f>ROUND(L13+P13+T13+X13,5)</f>
        <v>0</v>
      </c>
      <c r="AC13" s="214"/>
      <c r="AD13" s="53">
        <f>Z13</f>
        <v>0</v>
      </c>
      <c r="AE13" s="214"/>
      <c r="AF13" s="53">
        <f>AB13</f>
        <v>0</v>
      </c>
      <c r="AG13" s="3"/>
      <c r="AH13" s="3"/>
    </row>
    <row r="14" ht="14.5" customHeight="1">
      <c r="A14" s="49"/>
      <c r="B14" s="49"/>
      <c r="C14" s="49"/>
      <c r="D14" s="49"/>
      <c r="E14" t="s" s="49">
        <v>72</v>
      </c>
      <c r="F14" s="53">
        <v>0</v>
      </c>
      <c r="G14" s="214"/>
      <c r="H14" s="53">
        <v>0</v>
      </c>
      <c r="I14" s="214"/>
      <c r="J14" s="53">
        <f>F14</f>
        <v>0</v>
      </c>
      <c r="K14" s="214"/>
      <c r="L14" s="53">
        <f>H14</f>
        <v>0</v>
      </c>
      <c r="M14" s="214"/>
      <c r="N14" s="53">
        <v>0</v>
      </c>
      <c r="O14" s="214"/>
      <c r="P14" s="53">
        <v>0</v>
      </c>
      <c r="Q14" s="214"/>
      <c r="R14" s="53">
        <v>0</v>
      </c>
      <c r="S14" s="214"/>
      <c r="T14" s="53"/>
      <c r="U14" s="214"/>
      <c r="V14" s="53">
        <v>0</v>
      </c>
      <c r="W14" s="214"/>
      <c r="X14" s="214"/>
      <c r="Y14" s="214"/>
      <c r="Z14" s="53">
        <f>ROUND(J14+N14+R14+V14,5)</f>
        <v>0</v>
      </c>
      <c r="AA14" s="214"/>
      <c r="AB14" s="53">
        <f>ROUND(L14+P14+T14+X14,5)</f>
        <v>0</v>
      </c>
      <c r="AC14" s="214"/>
      <c r="AD14" s="53">
        <f>Z14</f>
        <v>0</v>
      </c>
      <c r="AE14" s="214"/>
      <c r="AF14" s="53">
        <f>AB14</f>
        <v>0</v>
      </c>
      <c r="AG14" s="3"/>
      <c r="AH14" s="3"/>
    </row>
    <row r="15" ht="14.5" customHeight="1">
      <c r="A15" s="49"/>
      <c r="B15" s="49"/>
      <c r="C15" s="49"/>
      <c r="D15" s="49"/>
      <c r="E15" t="s" s="49">
        <v>73</v>
      </c>
      <c r="F15" s="53">
        <v>24.95</v>
      </c>
      <c r="G15" s="214"/>
      <c r="H15" s="53">
        <v>82.15000000000001</v>
      </c>
      <c r="I15" s="214"/>
      <c r="J15" s="53">
        <f>F15</f>
        <v>24.95</v>
      </c>
      <c r="K15" s="214"/>
      <c r="L15" s="53">
        <f>H15</f>
        <v>82.15000000000001</v>
      </c>
      <c r="M15" s="214"/>
      <c r="N15" s="53">
        <v>56.71</v>
      </c>
      <c r="O15" s="214"/>
      <c r="P15" s="53">
        <v>186.71</v>
      </c>
      <c r="Q15" s="214"/>
      <c r="R15" s="53">
        <v>93</v>
      </c>
      <c r="S15" s="214"/>
      <c r="T15" s="53">
        <v>306.2</v>
      </c>
      <c r="U15" s="214"/>
      <c r="V15" s="53">
        <v>0</v>
      </c>
      <c r="W15" s="214"/>
      <c r="X15" s="214"/>
      <c r="Y15" s="214"/>
      <c r="Z15" s="53">
        <f>ROUND(J15+N15+R15+V15,5)</f>
        <v>174.66</v>
      </c>
      <c r="AA15" s="214"/>
      <c r="AB15" s="53">
        <f>ROUND(L15+P15+T15+X15,5)</f>
        <v>575.0599999999999</v>
      </c>
      <c r="AC15" s="214"/>
      <c r="AD15" s="53">
        <f>Z15</f>
        <v>174.66</v>
      </c>
      <c r="AE15" s="214"/>
      <c r="AF15" s="53">
        <f>AB15</f>
        <v>575.0599999999999</v>
      </c>
      <c r="AG15" s="3"/>
      <c r="AH15" s="3"/>
    </row>
    <row r="16" ht="14.5" customHeight="1">
      <c r="A16" s="49"/>
      <c r="B16" s="49"/>
      <c r="C16" s="49"/>
      <c r="D16" s="49"/>
      <c r="E16" t="s" s="49">
        <v>74</v>
      </c>
      <c r="F16" s="53">
        <v>1.18</v>
      </c>
      <c r="G16" s="214"/>
      <c r="H16" s="53">
        <v>33.06</v>
      </c>
      <c r="I16" s="214"/>
      <c r="J16" s="53">
        <f>F16</f>
        <v>1.18</v>
      </c>
      <c r="K16" s="214"/>
      <c r="L16" s="53">
        <f>H16</f>
        <v>33.06</v>
      </c>
      <c r="M16" s="214"/>
      <c r="N16" s="53">
        <v>2.66</v>
      </c>
      <c r="O16" s="214"/>
      <c r="P16" s="53">
        <v>75.14</v>
      </c>
      <c r="Q16" s="214"/>
      <c r="R16" s="53">
        <v>4.36</v>
      </c>
      <c r="S16" s="214"/>
      <c r="T16" s="53">
        <v>123.23</v>
      </c>
      <c r="U16" s="214"/>
      <c r="V16" s="53">
        <v>0</v>
      </c>
      <c r="W16" s="214"/>
      <c r="X16" s="214"/>
      <c r="Y16" s="214"/>
      <c r="Z16" s="53">
        <f>ROUND(J16+N16+R16+V16,5)</f>
        <v>8.199999999999999</v>
      </c>
      <c r="AA16" s="214"/>
      <c r="AB16" s="53">
        <f>ROUND(L16+P16+T16+X16,5)</f>
        <v>231.43</v>
      </c>
      <c r="AC16" s="214"/>
      <c r="AD16" s="53">
        <f>Z16</f>
        <v>8.199999999999999</v>
      </c>
      <c r="AE16" s="214"/>
      <c r="AF16" s="53">
        <f>AB16</f>
        <v>231.43</v>
      </c>
      <c r="AG16" s="3"/>
      <c r="AH16" s="3"/>
    </row>
    <row r="17" ht="14.5" customHeight="1">
      <c r="A17" s="49"/>
      <c r="B17" s="49"/>
      <c r="C17" s="49"/>
      <c r="D17" s="49"/>
      <c r="E17" t="s" s="49">
        <v>75</v>
      </c>
      <c r="F17" s="53">
        <v>158.84</v>
      </c>
      <c r="G17" s="214"/>
      <c r="H17" s="53">
        <v>953</v>
      </c>
      <c r="I17" s="214"/>
      <c r="J17" s="53">
        <f>F17</f>
        <v>158.84</v>
      </c>
      <c r="K17" s="214"/>
      <c r="L17" s="53">
        <f>H17</f>
        <v>953</v>
      </c>
      <c r="M17" s="214"/>
      <c r="N17" s="53">
        <v>341.76</v>
      </c>
      <c r="O17" s="214"/>
      <c r="P17" s="53">
        <v>2051</v>
      </c>
      <c r="Q17" s="214"/>
      <c r="R17" s="53">
        <v>483.54</v>
      </c>
      <c r="S17" s="214"/>
      <c r="T17" s="53">
        <v>2901</v>
      </c>
      <c r="U17" s="214"/>
      <c r="V17" s="53">
        <v>0</v>
      </c>
      <c r="W17" s="214"/>
      <c r="X17" s="214"/>
      <c r="Y17" s="214"/>
      <c r="Z17" s="53">
        <f>ROUND(J17+N17+R17+V17,5)</f>
        <v>984.14</v>
      </c>
      <c r="AA17" s="214"/>
      <c r="AB17" s="53">
        <f>ROUND(L17+P17+T17+X17,5)</f>
        <v>5905</v>
      </c>
      <c r="AC17" s="214"/>
      <c r="AD17" s="53">
        <f>Z17</f>
        <v>984.14</v>
      </c>
      <c r="AE17" s="214"/>
      <c r="AF17" s="53">
        <f>AB17</f>
        <v>5905</v>
      </c>
      <c r="AG17" s="3"/>
      <c r="AH17" s="3"/>
    </row>
    <row r="18" ht="14.5" customHeight="1">
      <c r="A18" s="49"/>
      <c r="B18" s="49"/>
      <c r="C18" s="49"/>
      <c r="D18" s="49"/>
      <c r="E18" t="s" s="49">
        <v>76</v>
      </c>
      <c r="F18" s="53">
        <v>29.58</v>
      </c>
      <c r="G18" s="214"/>
      <c r="H18" s="53">
        <v>177.52</v>
      </c>
      <c r="I18" s="214"/>
      <c r="J18" s="53">
        <f>F18</f>
        <v>29.58</v>
      </c>
      <c r="K18" s="214"/>
      <c r="L18" s="53">
        <f>H18</f>
        <v>177.52</v>
      </c>
      <c r="M18" s="214"/>
      <c r="N18" s="53">
        <v>67.23999999999999</v>
      </c>
      <c r="O18" s="214"/>
      <c r="P18" s="53">
        <v>403.45</v>
      </c>
      <c r="Q18" s="214"/>
      <c r="R18" s="53">
        <v>110.28</v>
      </c>
      <c r="S18" s="214"/>
      <c r="T18" s="53">
        <v>661.65</v>
      </c>
      <c r="U18" s="214"/>
      <c r="V18" s="53">
        <v>0</v>
      </c>
      <c r="W18" s="214"/>
      <c r="X18" s="214"/>
      <c r="Y18" s="214"/>
      <c r="Z18" s="53">
        <f>ROUND(J18+N18+R18+V18,5)</f>
        <v>207.1</v>
      </c>
      <c r="AA18" s="214"/>
      <c r="AB18" s="53">
        <f>ROUND(L18+P18+T18+X18,5)</f>
        <v>1242.62</v>
      </c>
      <c r="AC18" s="214"/>
      <c r="AD18" s="53">
        <f>Z18</f>
        <v>207.1</v>
      </c>
      <c r="AE18" s="214"/>
      <c r="AF18" s="53">
        <f>AB18</f>
        <v>1242.62</v>
      </c>
      <c r="AG18" s="3"/>
      <c r="AH18" s="3"/>
    </row>
    <row r="19" ht="14.5" customHeight="1">
      <c r="A19" s="49"/>
      <c r="B19" s="49"/>
      <c r="C19" s="49"/>
      <c r="D19" s="49"/>
      <c r="E19" t="s" s="49">
        <v>77</v>
      </c>
      <c r="F19" s="53">
        <v>6.02</v>
      </c>
      <c r="G19" s="214"/>
      <c r="H19" s="53">
        <v>31.44</v>
      </c>
      <c r="I19" s="214"/>
      <c r="J19" s="53">
        <f>F19</f>
        <v>6.02</v>
      </c>
      <c r="K19" s="214"/>
      <c r="L19" s="53">
        <f>H19</f>
        <v>31.44</v>
      </c>
      <c r="M19" s="214"/>
      <c r="N19" s="53">
        <v>13.7</v>
      </c>
      <c r="O19" s="214"/>
      <c r="P19" s="53">
        <v>71.45999999999999</v>
      </c>
      <c r="Q19" s="214"/>
      <c r="R19" s="53">
        <v>22.46</v>
      </c>
      <c r="S19" s="214"/>
      <c r="T19" s="53">
        <v>117.19</v>
      </c>
      <c r="U19" s="214"/>
      <c r="V19" s="53">
        <v>0</v>
      </c>
      <c r="W19" s="214"/>
      <c r="X19" s="214"/>
      <c r="Y19" s="214"/>
      <c r="Z19" s="53">
        <f>ROUND(J19+N19+R19+V19,5)</f>
        <v>42.18</v>
      </c>
      <c r="AA19" s="214"/>
      <c r="AB19" s="53">
        <f>ROUND(L19+P19+T19+X19,5)</f>
        <v>220.09</v>
      </c>
      <c r="AC19" s="214"/>
      <c r="AD19" s="53">
        <f>Z19</f>
        <v>42.18</v>
      </c>
      <c r="AE19" s="214"/>
      <c r="AF19" s="53">
        <f>AB19</f>
        <v>220.09</v>
      </c>
      <c r="AG19" s="3"/>
      <c r="AH19" s="3"/>
    </row>
    <row r="20" ht="14.5" customHeight="1">
      <c r="A20" s="49"/>
      <c r="B20" s="49"/>
      <c r="C20" s="49"/>
      <c r="D20" s="49"/>
      <c r="E20" t="s" s="49">
        <v>104</v>
      </c>
      <c r="F20" s="53">
        <v>0</v>
      </c>
      <c r="G20" s="214"/>
      <c r="H20" s="53">
        <v>0</v>
      </c>
      <c r="I20" s="214"/>
      <c r="J20" s="53">
        <f>F20</f>
        <v>0</v>
      </c>
      <c r="K20" s="214"/>
      <c r="L20" s="53">
        <f>H20</f>
        <v>0</v>
      </c>
      <c r="M20" s="214"/>
      <c r="N20" s="53">
        <v>0</v>
      </c>
      <c r="O20" s="214"/>
      <c r="P20" s="53">
        <v>0</v>
      </c>
      <c r="Q20" s="214"/>
      <c r="R20" s="53">
        <v>0</v>
      </c>
      <c r="S20" s="214"/>
      <c r="T20" s="53"/>
      <c r="U20" s="214"/>
      <c r="V20" s="53">
        <v>0</v>
      </c>
      <c r="W20" s="214"/>
      <c r="X20" s="214"/>
      <c r="Y20" s="214"/>
      <c r="Z20" s="53">
        <f>ROUND(J20+N20+R20+V20,5)</f>
        <v>0</v>
      </c>
      <c r="AA20" s="214"/>
      <c r="AB20" s="53">
        <f>ROUND(L20+P20+T20+X20,5)</f>
        <v>0</v>
      </c>
      <c r="AC20" s="214"/>
      <c r="AD20" s="53">
        <f>Z20</f>
        <v>0</v>
      </c>
      <c r="AE20" s="214"/>
      <c r="AF20" s="53">
        <f>AB20</f>
        <v>0</v>
      </c>
      <c r="AG20" s="3"/>
      <c r="AH20" s="3"/>
    </row>
    <row r="21" ht="14.5" customHeight="1">
      <c r="A21" s="49"/>
      <c r="B21" s="49"/>
      <c r="C21" s="49"/>
      <c r="D21" s="49"/>
      <c r="E21" t="s" s="49">
        <v>78</v>
      </c>
      <c r="F21" s="53">
        <v>40.06</v>
      </c>
      <c r="G21" s="214"/>
      <c r="H21" s="53">
        <v>114.56</v>
      </c>
      <c r="I21" s="214"/>
      <c r="J21" s="53">
        <f>F21</f>
        <v>40.06</v>
      </c>
      <c r="K21" s="214"/>
      <c r="L21" s="53">
        <f>H21</f>
        <v>114.56</v>
      </c>
      <c r="M21" s="214"/>
      <c r="N21" s="53">
        <v>257.68</v>
      </c>
      <c r="O21" s="214"/>
      <c r="P21" s="53">
        <v>2260.36</v>
      </c>
      <c r="Q21" s="214"/>
      <c r="R21" s="53">
        <v>149.28</v>
      </c>
      <c r="S21" s="214"/>
      <c r="T21" s="53">
        <v>426.98</v>
      </c>
      <c r="U21" s="214"/>
      <c r="V21" s="53">
        <v>0</v>
      </c>
      <c r="W21" s="214"/>
      <c r="X21" s="214"/>
      <c r="Y21" s="214"/>
      <c r="Z21" s="53">
        <f>ROUND(J21+N21+R21+V21,5)</f>
        <v>447.02</v>
      </c>
      <c r="AA21" s="214"/>
      <c r="AB21" s="53">
        <f>ROUND(L21+P21+T21+X21,5)</f>
        <v>2801.9</v>
      </c>
      <c r="AC21" s="214"/>
      <c r="AD21" s="53">
        <f>Z21</f>
        <v>447.02</v>
      </c>
      <c r="AE21" s="214"/>
      <c r="AF21" s="53">
        <f>AB21</f>
        <v>2801.9</v>
      </c>
      <c r="AG21" s="3"/>
      <c r="AH21" s="3"/>
    </row>
    <row r="22" ht="14.5" customHeight="1">
      <c r="A22" s="49"/>
      <c r="B22" s="49"/>
      <c r="C22" s="49"/>
      <c r="D22" s="49"/>
      <c r="E22" t="s" s="49">
        <v>79</v>
      </c>
      <c r="F22" s="53">
        <v>77.12</v>
      </c>
      <c r="G22" s="214"/>
      <c r="H22" s="53">
        <v>260.52</v>
      </c>
      <c r="I22" s="214"/>
      <c r="J22" s="53">
        <f>F22</f>
        <v>77.12</v>
      </c>
      <c r="K22" s="214"/>
      <c r="L22" s="53">
        <f>H22</f>
        <v>260.52</v>
      </c>
      <c r="M22" s="214"/>
      <c r="N22" s="53">
        <v>258.83</v>
      </c>
      <c r="O22" s="214"/>
      <c r="P22" s="53">
        <v>574.84</v>
      </c>
      <c r="Q22" s="214"/>
      <c r="R22" s="53">
        <v>1204.12</v>
      </c>
      <c r="S22" s="214"/>
      <c r="T22" s="53">
        <v>865.1799999999999</v>
      </c>
      <c r="U22" s="214"/>
      <c r="V22" s="53">
        <v>0</v>
      </c>
      <c r="W22" s="214"/>
      <c r="X22" s="214"/>
      <c r="Y22" s="214"/>
      <c r="Z22" s="53">
        <f>ROUND(J22+N22+R22+V22,5)</f>
        <v>1540.07</v>
      </c>
      <c r="AA22" s="214"/>
      <c r="AB22" s="53">
        <f>ROUND(L22+P22+T22+X22,5)</f>
        <v>1700.54</v>
      </c>
      <c r="AC22" s="214"/>
      <c r="AD22" s="53">
        <f>Z22</f>
        <v>1540.07</v>
      </c>
      <c r="AE22" s="214"/>
      <c r="AF22" s="53">
        <f>AB22</f>
        <v>1700.54</v>
      </c>
      <c r="AG22" s="3"/>
      <c r="AH22" s="3"/>
    </row>
    <row r="23" ht="14.5" customHeight="1">
      <c r="A23" s="49"/>
      <c r="B23" s="49"/>
      <c r="C23" s="49"/>
      <c r="D23" s="49"/>
      <c r="E23" t="s" s="49">
        <v>80</v>
      </c>
      <c r="F23" s="53">
        <v>14.32</v>
      </c>
      <c r="G23" s="214"/>
      <c r="H23" s="53"/>
      <c r="I23" s="214"/>
      <c r="J23" s="53">
        <f>F23</f>
        <v>14.32</v>
      </c>
      <c r="K23" s="214"/>
      <c r="L23" s="53"/>
      <c r="M23" s="214"/>
      <c r="N23" s="53">
        <v>32.54</v>
      </c>
      <c r="O23" s="214"/>
      <c r="P23" s="53"/>
      <c r="Q23" s="214"/>
      <c r="R23" s="53">
        <v>53.38</v>
      </c>
      <c r="S23" s="214"/>
      <c r="T23" s="53"/>
      <c r="U23" s="214"/>
      <c r="V23" s="53">
        <v>6000</v>
      </c>
      <c r="W23" s="214"/>
      <c r="X23" s="214"/>
      <c r="Y23" s="214"/>
      <c r="Z23" s="53">
        <f>ROUND(J23+N23+R23+V23,5)</f>
        <v>6100.24</v>
      </c>
      <c r="AA23" s="214"/>
      <c r="AB23" s="53"/>
      <c r="AC23" s="214"/>
      <c r="AD23" s="53">
        <f>Z23</f>
        <v>6100.24</v>
      </c>
      <c r="AE23" s="214"/>
      <c r="AF23" s="53">
        <f>AB23</f>
        <v>0</v>
      </c>
      <c r="AG23" s="3"/>
      <c r="AH23" s="3"/>
    </row>
    <row r="24" ht="15" customHeight="1">
      <c r="A24" s="75"/>
      <c r="B24" s="75"/>
      <c r="C24" s="75"/>
      <c r="D24" s="75"/>
      <c r="E24" t="s" s="75">
        <v>81</v>
      </c>
      <c r="F24" s="63">
        <v>5957</v>
      </c>
      <c r="G24" s="217"/>
      <c r="H24" s="63">
        <v>29.94</v>
      </c>
      <c r="I24" s="217"/>
      <c r="J24" s="63">
        <f>F24</f>
        <v>5957</v>
      </c>
      <c r="K24" s="217"/>
      <c r="L24" s="63">
        <f>H24</f>
        <v>29.94</v>
      </c>
      <c r="M24" s="217"/>
      <c r="N24" s="63">
        <v>0</v>
      </c>
      <c r="O24" s="217"/>
      <c r="P24" s="63">
        <v>23068.05</v>
      </c>
      <c r="Q24" s="217"/>
      <c r="R24" s="63">
        <v>0</v>
      </c>
      <c r="S24" s="217"/>
      <c r="T24" s="63">
        <v>111.6</v>
      </c>
      <c r="U24" s="217"/>
      <c r="V24" s="63">
        <v>545</v>
      </c>
      <c r="W24" s="217"/>
      <c r="X24" s="217"/>
      <c r="Y24" s="217"/>
      <c r="Z24" s="63">
        <f>ROUND(J24+N24+R24+V24,5)</f>
        <v>6502</v>
      </c>
      <c r="AA24" s="217"/>
      <c r="AB24" s="63">
        <f>ROUND(L24+P24+T24+X24,5)</f>
        <v>23209.59</v>
      </c>
      <c r="AC24" s="217"/>
      <c r="AD24" s="63">
        <f>Z24</f>
        <v>6502</v>
      </c>
      <c r="AE24" s="217"/>
      <c r="AF24" s="63">
        <f>AB24</f>
        <v>23209.59</v>
      </c>
      <c r="AG24" s="230"/>
      <c r="AH24" s="230"/>
    </row>
    <row r="25" ht="15" customHeight="1">
      <c r="A25" s="218"/>
      <c r="B25" s="219"/>
      <c r="C25" s="219"/>
      <c r="D25" t="s" s="219">
        <v>82</v>
      </c>
      <c r="E25" s="219"/>
      <c r="F25" s="225">
        <f>ROUND(SUM(F10:F24),5)</f>
        <v>9198.16</v>
      </c>
      <c r="G25" s="221"/>
      <c r="H25" s="225">
        <f>ROUND(SUM(H10:H24),5)</f>
        <v>19986.37</v>
      </c>
      <c r="I25" s="221"/>
      <c r="J25" s="225">
        <f>F25</f>
        <v>9198.16</v>
      </c>
      <c r="K25" s="221"/>
      <c r="L25" s="225">
        <f>H25</f>
        <v>19986.37</v>
      </c>
      <c r="M25" s="221"/>
      <c r="N25" s="225">
        <f>ROUND(SUM(N10:N24),5)</f>
        <v>8734.49</v>
      </c>
      <c r="O25" s="221"/>
      <c r="P25" s="225">
        <f>ROUND(SUM(P10:P24),5)</f>
        <v>79159.45</v>
      </c>
      <c r="Q25" s="221"/>
      <c r="R25" s="225">
        <f>ROUND(SUM(R10:R24),5)</f>
        <v>7672.41</v>
      </c>
      <c r="S25" s="221"/>
      <c r="T25" s="225">
        <f>ROUND(SUM(T10:T24),5)</f>
        <v>34245.38</v>
      </c>
      <c r="U25" s="221"/>
      <c r="V25" s="225">
        <f>ROUND(SUM(V10:V24),5)</f>
        <v>6545</v>
      </c>
      <c r="W25" s="221"/>
      <c r="X25" s="221"/>
      <c r="Y25" s="221"/>
      <c r="Z25" s="225">
        <f>ROUND(J25+N25+R25+V25,5)</f>
        <v>32150.06</v>
      </c>
      <c r="AA25" s="221"/>
      <c r="AB25" s="225">
        <f>ROUND(L25+P25+T25+X25,5)</f>
        <v>133391.2</v>
      </c>
      <c r="AC25" s="221"/>
      <c r="AD25" s="225">
        <f>Z25</f>
        <v>32150.06</v>
      </c>
      <c r="AE25" s="221"/>
      <c r="AF25" s="225">
        <f>AB25</f>
        <v>133391.2</v>
      </c>
      <c r="AG25" s="232"/>
      <c r="AH25" s="233"/>
    </row>
    <row r="26" ht="15" customHeight="1">
      <c r="A26" s="36"/>
      <c r="B26" t="s" s="36">
        <v>105</v>
      </c>
      <c r="C26" s="36"/>
      <c r="D26" s="36"/>
      <c r="E26" s="36"/>
      <c r="F26" s="216">
        <f>ROUND(F4+F9-F25,5)</f>
        <v>-9198.16</v>
      </c>
      <c r="G26" s="224"/>
      <c r="H26" s="216">
        <f>ROUND(H4+H9-H25,5)</f>
        <v>-19986.37</v>
      </c>
      <c r="I26" s="224"/>
      <c r="J26" s="216">
        <f>F26</f>
        <v>-9198.16</v>
      </c>
      <c r="K26" s="224"/>
      <c r="L26" s="216">
        <f>H26</f>
        <v>-19986.37</v>
      </c>
      <c r="M26" s="224"/>
      <c r="N26" s="216">
        <f>ROUND(N4+N9-N25,5)</f>
        <v>-7282.49</v>
      </c>
      <c r="O26" s="224"/>
      <c r="P26" s="216">
        <f>ROUND(P4+P9-P25,5)</f>
        <v>-31159.45</v>
      </c>
      <c r="Q26" s="224"/>
      <c r="R26" s="216">
        <f>ROUND(R4+R9-R25,5)</f>
        <v>-7672.41</v>
      </c>
      <c r="S26" s="224"/>
      <c r="T26" s="216">
        <f>ROUND(T4+T9-T25,5)</f>
        <v>-34245.38</v>
      </c>
      <c r="U26" s="224"/>
      <c r="V26" s="216">
        <f>ROUND(V4+V9-V25,5)</f>
        <v>-6545</v>
      </c>
      <c r="W26" s="224"/>
      <c r="X26" s="224"/>
      <c r="Y26" s="224"/>
      <c r="Z26" s="216">
        <f>ROUND(J26+N26+R26+V26,5)</f>
        <v>-30698.06</v>
      </c>
      <c r="AA26" s="224"/>
      <c r="AB26" s="216">
        <f>ROUND(L26+P26+T26+X26,5)</f>
        <v>-85391.2</v>
      </c>
      <c r="AC26" s="224"/>
      <c r="AD26" s="216">
        <f>Z26</f>
        <v>-30698.06</v>
      </c>
      <c r="AE26" s="224"/>
      <c r="AF26" s="216">
        <f>AB26</f>
        <v>-85391.2</v>
      </c>
      <c r="AG26" s="234"/>
      <c r="AH26" s="234"/>
    </row>
    <row r="27" ht="11" customHeight="1">
      <c r="A27" t="s" s="49">
        <v>36</v>
      </c>
      <c r="B27" s="49"/>
      <c r="C27" s="49"/>
      <c r="D27" s="49"/>
      <c r="E27" s="49"/>
      <c r="F27" s="227">
        <f>F26</f>
        <v>-9198.16</v>
      </c>
      <c r="G27" s="49"/>
      <c r="H27" s="227">
        <f>H26</f>
        <v>-19986.37</v>
      </c>
      <c r="I27" s="49"/>
      <c r="J27" s="227">
        <f>F27</f>
        <v>-9198.16</v>
      </c>
      <c r="K27" s="49"/>
      <c r="L27" s="227">
        <f>H27</f>
        <v>-19986.37</v>
      </c>
      <c r="M27" s="49"/>
      <c r="N27" s="227">
        <f>N26</f>
        <v>-7282.49</v>
      </c>
      <c r="O27" s="49"/>
      <c r="P27" s="227">
        <f>P26</f>
        <v>-31159.45</v>
      </c>
      <c r="Q27" s="49"/>
      <c r="R27" s="227">
        <f>R26</f>
        <v>-7672.41</v>
      </c>
      <c r="S27" s="49"/>
      <c r="T27" s="227">
        <f>T26</f>
        <v>-34245.38</v>
      </c>
      <c r="U27" s="49"/>
      <c r="V27" s="227">
        <f>V26</f>
        <v>-6545</v>
      </c>
      <c r="W27" s="49"/>
      <c r="X27" s="49"/>
      <c r="Y27" s="49"/>
      <c r="Z27" s="227">
        <f>ROUND(J27+N27+R27+V27,5)</f>
        <v>-30698.06</v>
      </c>
      <c r="AA27" s="49"/>
      <c r="AB27" s="227">
        <f>ROUND(L27+P27+T27+X27,5)</f>
        <v>-85391.2</v>
      </c>
      <c r="AC27" s="49"/>
      <c r="AD27" s="227">
        <f>Z27</f>
        <v>-30698.06</v>
      </c>
      <c r="AE27" s="49"/>
      <c r="AF27" s="227">
        <f>AB27</f>
        <v>-85391.2</v>
      </c>
      <c r="AG27" s="3"/>
      <c r="AH27" s="3"/>
    </row>
  </sheetData>
  <mergeCells count="12">
    <mergeCell ref="F1:H1"/>
    <mergeCell ref="J1:L1"/>
    <mergeCell ref="N1:P1"/>
    <mergeCell ref="R1:T1"/>
    <mergeCell ref="V1:X1"/>
    <mergeCell ref="F2:H2"/>
    <mergeCell ref="J2:L2"/>
    <mergeCell ref="N2:P2"/>
    <mergeCell ref="R2:T2"/>
    <mergeCell ref="V2:X2"/>
    <mergeCell ref="Z2:AB2"/>
    <mergeCell ref="AD2:AF2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